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225" tabRatio="638" firstSheet="1" activeTab="1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</sheets>
  <definedNames>
    <definedName name="_xlnm.Print_Area" localSheetId="0">SAŽETAK!$B$1:$K$27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3" l="1"/>
  <c r="H44" i="3"/>
  <c r="H95" i="3"/>
  <c r="I95" i="3"/>
  <c r="I87" i="3" s="1"/>
  <c r="I86" i="3" s="1"/>
  <c r="H93" i="3"/>
  <c r="I93" i="3"/>
  <c r="H82" i="3"/>
  <c r="I82" i="3"/>
  <c r="H78" i="3"/>
  <c r="I78" i="3"/>
  <c r="H69" i="3"/>
  <c r="I69" i="3"/>
  <c r="H60" i="3"/>
  <c r="I60" i="3"/>
  <c r="H50" i="3"/>
  <c r="I50" i="3"/>
  <c r="H55" i="3"/>
  <c r="I55" i="3"/>
  <c r="G43" i="3"/>
  <c r="J78" i="3"/>
  <c r="G78" i="3"/>
  <c r="H49" i="3" l="1"/>
  <c r="H87" i="3"/>
  <c r="H86" i="3" s="1"/>
  <c r="I49" i="3"/>
  <c r="H83" i="3"/>
  <c r="J54" i="3" l="1"/>
  <c r="K54" i="3"/>
  <c r="J63" i="3" l="1"/>
  <c r="K63" i="3"/>
  <c r="H29" i="3" l="1"/>
  <c r="I29" i="3"/>
  <c r="H25" i="3"/>
  <c r="I25" i="3"/>
  <c r="H14" i="3"/>
  <c r="H13" i="3" s="1"/>
  <c r="H12" i="3" s="1"/>
  <c r="I14" i="3"/>
  <c r="I13" i="3" s="1"/>
  <c r="I12" i="3" s="1"/>
  <c r="G14" i="3"/>
  <c r="G13" i="3" l="1"/>
  <c r="G12" i="3" s="1"/>
  <c r="G29" i="3"/>
  <c r="G25" i="3"/>
  <c r="J18" i="3"/>
  <c r="C6" i="5" l="1"/>
  <c r="C7" i="5"/>
  <c r="C10" i="5"/>
  <c r="C17" i="5"/>
  <c r="C19" i="5" l="1"/>
  <c r="C20" i="5"/>
  <c r="C30" i="5"/>
  <c r="C23" i="5"/>
  <c r="D20" i="5" l="1"/>
  <c r="E33" i="5"/>
  <c r="E23" i="5" l="1"/>
  <c r="D23" i="5"/>
  <c r="E20" i="5" l="1"/>
  <c r="E30" i="5"/>
  <c r="D30" i="5"/>
  <c r="E17" i="5"/>
  <c r="D17" i="5"/>
  <c r="D13" i="5"/>
  <c r="E10" i="5"/>
  <c r="D10" i="5"/>
  <c r="E7" i="5"/>
  <c r="D7" i="5"/>
  <c r="D6" i="5" l="1"/>
  <c r="D196" i="7"/>
  <c r="C196" i="7" l="1"/>
  <c r="D179" i="7"/>
  <c r="C179" i="7"/>
  <c r="D194" i="7"/>
  <c r="D188" i="7" s="1"/>
  <c r="C194" i="7"/>
  <c r="C188" i="7" s="1"/>
  <c r="E193" i="7"/>
  <c r="D186" i="7"/>
  <c r="D180" i="7" s="1"/>
  <c r="C186" i="7"/>
  <c r="E186" i="7" s="1"/>
  <c r="E180" i="7" s="1"/>
  <c r="E185" i="7"/>
  <c r="D140" i="7"/>
  <c r="C140" i="7"/>
  <c r="E138" i="7"/>
  <c r="E146" i="7"/>
  <c r="C147" i="7"/>
  <c r="C143" i="7" s="1"/>
  <c r="D147" i="7"/>
  <c r="D143" i="7" s="1"/>
  <c r="D132" i="7"/>
  <c r="C132" i="7"/>
  <c r="E131" i="7"/>
  <c r="D86" i="7"/>
  <c r="C86" i="7"/>
  <c r="C81" i="7" s="1"/>
  <c r="E85" i="7"/>
  <c r="D58" i="7"/>
  <c r="C58" i="7"/>
  <c r="E57" i="7"/>
  <c r="E33" i="7"/>
  <c r="E41" i="7"/>
  <c r="D43" i="7"/>
  <c r="C43" i="7"/>
  <c r="D35" i="7"/>
  <c r="C35" i="7"/>
  <c r="E34" i="7"/>
  <c r="E21" i="7"/>
  <c r="E194" i="7" l="1"/>
  <c r="E188" i="7" s="1"/>
  <c r="E179" i="7"/>
  <c r="C180" i="7"/>
  <c r="E140" i="7"/>
  <c r="E147" i="7"/>
  <c r="E143" i="7" s="1"/>
  <c r="E132" i="7"/>
  <c r="E86" i="7"/>
  <c r="E81" i="7" s="1"/>
  <c r="D81" i="7"/>
  <c r="E43" i="7"/>
  <c r="E58" i="7"/>
  <c r="K24" i="1" l="1"/>
  <c r="K12" i="1"/>
  <c r="K13" i="1"/>
  <c r="K10" i="1"/>
  <c r="J13" i="1"/>
  <c r="J10" i="1"/>
  <c r="G8" i="8"/>
  <c r="G34" i="5"/>
  <c r="C33" i="5"/>
  <c r="K35" i="3"/>
  <c r="K36" i="3"/>
  <c r="K34" i="3"/>
  <c r="J35" i="3"/>
  <c r="J36" i="3"/>
  <c r="J34" i="3"/>
  <c r="D33" i="5" l="1"/>
  <c r="G33" i="5" s="1"/>
  <c r="G11" i="5" l="1"/>
  <c r="G8" i="5" l="1"/>
  <c r="G9" i="5"/>
  <c r="G12" i="5"/>
  <c r="G14" i="5"/>
  <c r="G15" i="5"/>
  <c r="G16" i="5"/>
  <c r="G17" i="5"/>
  <c r="G18" i="5"/>
  <c r="G21" i="5"/>
  <c r="G22" i="5"/>
  <c r="G24" i="5"/>
  <c r="G25" i="5"/>
  <c r="G27" i="5"/>
  <c r="G28" i="5"/>
  <c r="G29" i="5"/>
  <c r="G30" i="5"/>
  <c r="G31" i="5"/>
  <c r="F8" i="5"/>
  <c r="F12" i="5"/>
  <c r="F14" i="5"/>
  <c r="F15" i="5"/>
  <c r="F16" i="5"/>
  <c r="F17" i="5"/>
  <c r="F18" i="5"/>
  <c r="F21" i="5"/>
  <c r="F25" i="5"/>
  <c r="F27" i="5"/>
  <c r="F28" i="5"/>
  <c r="F29" i="5"/>
  <c r="F30" i="5"/>
  <c r="F31" i="5"/>
  <c r="K89" i="3"/>
  <c r="K90" i="3"/>
  <c r="K91" i="3"/>
  <c r="K92" i="3"/>
  <c r="K94" i="3"/>
  <c r="K96" i="3"/>
  <c r="K98" i="3"/>
  <c r="J89" i="3"/>
  <c r="J90" i="3"/>
  <c r="J91" i="3"/>
  <c r="J92" i="3"/>
  <c r="J94" i="3"/>
  <c r="J96" i="3"/>
  <c r="J98" i="3"/>
  <c r="K45" i="3"/>
  <c r="K46" i="3"/>
  <c r="K48" i="3"/>
  <c r="K51" i="3"/>
  <c r="K52" i="3"/>
  <c r="K56" i="3"/>
  <c r="K57" i="3"/>
  <c r="K58" i="3"/>
  <c r="K59" i="3"/>
  <c r="K61" i="3"/>
  <c r="K62" i="3"/>
  <c r="K64" i="3"/>
  <c r="K65" i="3"/>
  <c r="K66" i="3"/>
  <c r="K67" i="3"/>
  <c r="K68" i="3"/>
  <c r="K70" i="3"/>
  <c r="K71" i="3"/>
  <c r="K72" i="3"/>
  <c r="K73" i="3"/>
  <c r="K74" i="3"/>
  <c r="K77" i="3"/>
  <c r="K80" i="3"/>
  <c r="K81" i="3"/>
  <c r="K84" i="3"/>
  <c r="J45" i="3"/>
  <c r="J46" i="3"/>
  <c r="J48" i="3"/>
  <c r="J51" i="3"/>
  <c r="J52" i="3"/>
  <c r="J56" i="3"/>
  <c r="J57" i="3"/>
  <c r="J58" i="3"/>
  <c r="J59" i="3"/>
  <c r="J61" i="3"/>
  <c r="J62" i="3"/>
  <c r="J64" i="3"/>
  <c r="J65" i="3"/>
  <c r="J66" i="3"/>
  <c r="J67" i="3"/>
  <c r="J68" i="3"/>
  <c r="J70" i="3"/>
  <c r="J71" i="3"/>
  <c r="J72" i="3"/>
  <c r="J73" i="3"/>
  <c r="J74" i="3"/>
  <c r="J77" i="3"/>
  <c r="J80" i="3"/>
  <c r="J81" i="3"/>
  <c r="J84" i="3"/>
  <c r="K15" i="3"/>
  <c r="K16" i="3"/>
  <c r="K17" i="3"/>
  <c r="K20" i="3"/>
  <c r="K21" i="3"/>
  <c r="K24" i="3"/>
  <c r="K27" i="3"/>
  <c r="K28" i="3"/>
  <c r="K31" i="3"/>
  <c r="K32" i="3"/>
  <c r="J15" i="3"/>
  <c r="J16" i="3"/>
  <c r="J28" i="3"/>
  <c r="J31" i="3"/>
  <c r="J32" i="3"/>
  <c r="E174" i="7" l="1"/>
  <c r="E175" i="7"/>
  <c r="E173" i="7"/>
  <c r="E162" i="7"/>
  <c r="E154" i="7"/>
  <c r="E124" i="7"/>
  <c r="E109" i="7"/>
  <c r="E102" i="7"/>
  <c r="E95" i="7"/>
  <c r="E96" i="7"/>
  <c r="E94" i="7"/>
  <c r="E78" i="7"/>
  <c r="E65" i="7"/>
  <c r="E66" i="7"/>
  <c r="E67" i="7"/>
  <c r="E68" i="7"/>
  <c r="E64" i="7"/>
  <c r="E51" i="7"/>
  <c r="E50" i="7"/>
  <c r="E12" i="7"/>
  <c r="E13" i="7"/>
  <c r="E14" i="7"/>
  <c r="E15" i="7"/>
  <c r="E16" i="7"/>
  <c r="E17" i="7"/>
  <c r="E18" i="7"/>
  <c r="E19" i="7"/>
  <c r="E20" i="7"/>
  <c r="E22" i="7"/>
  <c r="E23" i="7"/>
  <c r="E24" i="7"/>
  <c r="E25" i="7"/>
  <c r="E26" i="7"/>
  <c r="E27" i="7"/>
  <c r="E11" i="7"/>
  <c r="D97" i="7" l="1"/>
  <c r="D103" i="7"/>
  <c r="D110" i="7"/>
  <c r="D117" i="7"/>
  <c r="C97" i="7"/>
  <c r="C103" i="7"/>
  <c r="C110" i="7"/>
  <c r="C117" i="7"/>
  <c r="D28" i="7"/>
  <c r="D7" i="7" s="1"/>
  <c r="C28" i="7"/>
  <c r="C7" i="7" s="1"/>
  <c r="D90" i="7" l="1"/>
  <c r="C90" i="7"/>
  <c r="E7" i="7"/>
  <c r="E35" i="7"/>
  <c r="E97" i="7"/>
  <c r="E103" i="7"/>
  <c r="E28" i="7"/>
  <c r="E110" i="7"/>
  <c r="D26" i="5"/>
  <c r="D19" i="5" s="1"/>
  <c r="E26" i="5"/>
  <c r="E19" i="5" s="1"/>
  <c r="G7" i="5" l="1"/>
  <c r="G26" i="5"/>
  <c r="H11" i="3" l="1"/>
  <c r="C26" i="5" l="1"/>
  <c r="F26" i="5" s="1"/>
  <c r="G23" i="5" l="1"/>
  <c r="F23" i="5"/>
  <c r="G20" i="5"/>
  <c r="F20" i="5"/>
  <c r="H88" i="3"/>
  <c r="I88" i="3"/>
  <c r="G88" i="3"/>
  <c r="G93" i="3"/>
  <c r="G95" i="3"/>
  <c r="G55" i="3"/>
  <c r="I83" i="3"/>
  <c r="G83" i="3"/>
  <c r="G82" i="3" s="1"/>
  <c r="H79" i="3"/>
  <c r="I79" i="3"/>
  <c r="G79" i="3"/>
  <c r="I76" i="3"/>
  <c r="G76" i="3"/>
  <c r="G75" i="3" s="1"/>
  <c r="G69" i="3"/>
  <c r="G60" i="3"/>
  <c r="G49" i="3" s="1"/>
  <c r="G42" i="3" s="1"/>
  <c r="G41" i="3" s="1"/>
  <c r="G50" i="3"/>
  <c r="H47" i="3"/>
  <c r="H43" i="3" s="1"/>
  <c r="H42" i="3" s="1"/>
  <c r="H41" i="3" s="1"/>
  <c r="I47" i="3"/>
  <c r="I43" i="3" s="1"/>
  <c r="I42" i="3" s="1"/>
  <c r="I41" i="3" s="1"/>
  <c r="G47" i="3"/>
  <c r="G44" i="3"/>
  <c r="K97" i="3" l="1"/>
  <c r="J97" i="3"/>
  <c r="K83" i="3"/>
  <c r="J83" i="3"/>
  <c r="K95" i="3"/>
  <c r="J95" i="3"/>
  <c r="G19" i="5"/>
  <c r="F19" i="5"/>
  <c r="K88" i="3"/>
  <c r="J88" i="3"/>
  <c r="K93" i="3"/>
  <c r="J93" i="3"/>
  <c r="K79" i="3"/>
  <c r="J79" i="3"/>
  <c r="I75" i="3"/>
  <c r="K76" i="3"/>
  <c r="J76" i="3"/>
  <c r="K69" i="3"/>
  <c r="J69" i="3"/>
  <c r="K60" i="3"/>
  <c r="J60" i="3"/>
  <c r="K55" i="3"/>
  <c r="J55" i="3"/>
  <c r="J50" i="3"/>
  <c r="K50" i="3"/>
  <c r="J47" i="3"/>
  <c r="K47" i="3"/>
  <c r="J44" i="3"/>
  <c r="K44" i="3"/>
  <c r="G87" i="3"/>
  <c r="G86" i="3" s="1"/>
  <c r="K82" i="3" l="1"/>
  <c r="J82" i="3"/>
  <c r="K87" i="3"/>
  <c r="J87" i="3"/>
  <c r="K78" i="3"/>
  <c r="K75" i="3"/>
  <c r="J75" i="3"/>
  <c r="J49" i="3"/>
  <c r="K49" i="3"/>
  <c r="K43" i="3"/>
  <c r="J43" i="3"/>
  <c r="F8" i="8"/>
  <c r="K86" i="3" l="1"/>
  <c r="J86" i="3"/>
  <c r="J42" i="3"/>
  <c r="K42" i="3"/>
  <c r="F7" i="5"/>
  <c r="K41" i="3" l="1"/>
  <c r="J41" i="3"/>
  <c r="C13" i="5"/>
  <c r="E13" i="5" l="1"/>
  <c r="F10" i="5"/>
  <c r="F13" i="5" l="1"/>
  <c r="E6" i="5"/>
  <c r="F6" i="5" s="1"/>
  <c r="G13" i="5"/>
  <c r="G10" i="5"/>
  <c r="G6" i="5" l="1"/>
  <c r="D176" i="7" l="1"/>
  <c r="D169" i="7" s="1"/>
  <c r="D166" i="7" s="1"/>
  <c r="C176" i="7"/>
  <c r="C169" i="7" s="1"/>
  <c r="C166" i="7" s="1"/>
  <c r="D163" i="7"/>
  <c r="D158" i="7" s="1"/>
  <c r="C163" i="7"/>
  <c r="C158" i="7" s="1"/>
  <c r="D155" i="7"/>
  <c r="D150" i="7" s="1"/>
  <c r="C155" i="7"/>
  <c r="C150" i="7" s="1"/>
  <c r="D125" i="7"/>
  <c r="D120" i="7" s="1"/>
  <c r="C125" i="7"/>
  <c r="C120" i="7" s="1"/>
  <c r="D79" i="7"/>
  <c r="D74" i="7" s="1"/>
  <c r="C79" i="7"/>
  <c r="D69" i="7"/>
  <c r="D60" i="7" s="1"/>
  <c r="C69" i="7"/>
  <c r="C60" i="7" s="1"/>
  <c r="D52" i="7"/>
  <c r="D46" i="7" s="1"/>
  <c r="C52" i="7"/>
  <c r="C46" i="7" s="1"/>
  <c r="D72" i="7" l="1"/>
  <c r="C6" i="7"/>
  <c r="D6" i="7"/>
  <c r="C74" i="7"/>
  <c r="C72" i="7" s="1"/>
  <c r="E125" i="7"/>
  <c r="E163" i="7"/>
  <c r="E158" i="7" s="1"/>
  <c r="E69" i="7"/>
  <c r="E79" i="7"/>
  <c r="E176" i="7"/>
  <c r="E169" i="7" s="1"/>
  <c r="E166" i="7" s="1"/>
  <c r="E155" i="7"/>
  <c r="E150" i="7" s="1"/>
  <c r="E52" i="7"/>
  <c r="E74" i="7" l="1"/>
  <c r="E6" i="7"/>
  <c r="K23" i="3" l="1"/>
  <c r="K26" i="3"/>
  <c r="K30" i="3"/>
  <c r="K14" i="3" l="1"/>
  <c r="J14" i="3"/>
  <c r="J25" i="3"/>
  <c r="K25" i="3"/>
  <c r="J30" i="3"/>
  <c r="K19" i="3"/>
  <c r="K29" i="3"/>
  <c r="J29" i="3"/>
  <c r="K22" i="3"/>
  <c r="G11" i="3"/>
  <c r="H15" i="1"/>
  <c r="H16" i="1" s="1"/>
  <c r="I15" i="1"/>
  <c r="G15" i="1"/>
  <c r="K15" i="1" l="1"/>
  <c r="I16" i="1"/>
  <c r="K16" i="1" s="1"/>
  <c r="J15" i="1"/>
  <c r="J12" i="1"/>
  <c r="G16" i="1"/>
  <c r="I11" i="3"/>
  <c r="K12" i="3"/>
  <c r="J12" i="3"/>
  <c r="J13" i="3"/>
  <c r="K13" i="3"/>
  <c r="J16" i="1" l="1"/>
  <c r="J11" i="3"/>
  <c r="K11" i="3"/>
</calcChain>
</file>

<file path=xl/sharedStrings.xml><?xml version="1.0" encoding="utf-8"?>
<sst xmlns="http://schemas.openxmlformats.org/spreadsheetml/2006/main" count="428" uniqueCount="223">
  <si>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</si>
  <si>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</si>
  <si>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</si>
  <si>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</si>
  <si>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</si>
  <si>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</si>
  <si>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</si>
  <si>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</si>
  <si>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</si>
  <si>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</si>
  <si>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</si>
  <si>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</si>
  <si>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</si>
  <si>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</si>
  <si>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</si>
  <si>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</si>
  <si>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</si>
  <si>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</si>
  <si>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</si>
  <si>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</si>
  <si>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</si>
  <si>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</si>
  <si>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</si>
  <si>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</si>
  <si>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</si>
  <si>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Službena putovanja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</si>
  <si>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</si>
  <si>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</si>
  <si>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</si>
  <si>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</si>
  <si>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</si>
  <si>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</si>
  <si>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</si>
  <si>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</si>
  <si>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</si>
  <si>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</si>
  <si>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</si>
  <si>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</si>
  <si>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</si>
  <si>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</si>
  <si>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</si>
  <si>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</si>
  <si>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</si>
  <si>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</si>
  <si>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</si>
  <si>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</si>
  <si>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</si>
  <si>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</si>
  <si>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</si>
  <si>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</si>
  <si>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Pomoći proračunskim korisnicima iz proračuna koji im nije nadležan</t>
  </si>
  <si>
    <t>Tekuće pomoći proračunskim korisnicima iz proračuna koji im nije nadležan</t>
  </si>
  <si>
    <t>Tekuće pomoći iz državnog proračuna pror. korisnicima koji im nije nadležan</t>
  </si>
  <si>
    <t>Tekuće pomoći proračunskim korisnicima iz općinskog proračuna</t>
  </si>
  <si>
    <t>Kapitalne pomoći iz proračuna koji im nije nadležan</t>
  </si>
  <si>
    <t>Prijenos između proračunskih korisnika istog proračuna</t>
  </si>
  <si>
    <t>Tekući prijenosi između korisnika istog proračuna</t>
  </si>
  <si>
    <t>Tek.prijenosi između pror. Kor. Istog proračuna tem. Prijenosa EU sredstava</t>
  </si>
  <si>
    <t>Prihodi od upravnih i administrativnih pristojbi, 
pristojbi po posebnim propisima i naknada</t>
  </si>
  <si>
    <t>Prihodi po posebnim propisima</t>
  </si>
  <si>
    <t>Ostali nespomenuti prihodi</t>
  </si>
  <si>
    <t>Prihodi od prodaje proizvodai robe te pruženih usluga, prihodi od donacija</t>
  </si>
  <si>
    <t>Prihodi od prodaje proizvodai robe te pruženih usluga</t>
  </si>
  <si>
    <t>Prihodi od pruženih usluga</t>
  </si>
  <si>
    <t>Donacije od pravnih i fizičkih osoba izvan opće države</t>
  </si>
  <si>
    <t>Prihodi iz nadležnog proračuna i od HZZO-a
temeljem ugovornih obveza</t>
  </si>
  <si>
    <t>Prihodi iz nadležnog proračuna za financiranje
redovne djelatnosti proračunskih korisnika</t>
  </si>
  <si>
    <t>Prihodi iz nadležnog proračuna za financiranje
rashoda poslovanja</t>
  </si>
  <si>
    <t>Prihodi iz nadležnog proračuna za financiranje
rashoda za nabavu nefinancijske imovine</t>
  </si>
  <si>
    <t xml:space="preserve">OSTVARENJE/IZVRŠENJE 
2023. </t>
  </si>
  <si>
    <t>Osnovno školstvo- standard</t>
  </si>
  <si>
    <t>A2202-01</t>
  </si>
  <si>
    <t>Djelatnost osnovnih škola</t>
  </si>
  <si>
    <t>Izvor financiranja: F.P i dod. udio u por. na dohodak</t>
  </si>
  <si>
    <t>Račun rashoda/ izdatka</t>
  </si>
  <si>
    <t>Naziv računa</t>
  </si>
  <si>
    <t>Uredski materijal i ostali mat. rashodi</t>
  </si>
  <si>
    <t>Materijal i sirovine</t>
  </si>
  <si>
    <t>El. energija</t>
  </si>
  <si>
    <t>Materijal i dijelovi za tekuće i inv. održavanje</t>
  </si>
  <si>
    <t>Usluge telefona, pošte i prijevoza</t>
  </si>
  <si>
    <t>Usluge tekućeg i inv. održavanja</t>
  </si>
  <si>
    <t>Usluge promidžbe i informiranja</t>
  </si>
  <si>
    <t>Komunalne usluge</t>
  </si>
  <si>
    <t>Prijevoz učenika osnovnih škola</t>
  </si>
  <si>
    <t>Ostale zakupnine i najamnine</t>
  </si>
  <si>
    <t>Zdravstvene i veterinarske usluge</t>
  </si>
  <si>
    <t>Intelektualne i osobne usluge</t>
  </si>
  <si>
    <t>Računalne usluge</t>
  </si>
  <si>
    <t>Premije osiguranja</t>
  </si>
  <si>
    <t>Članarine</t>
  </si>
  <si>
    <t>Ostali nespomenuti rashodi poslovanja</t>
  </si>
  <si>
    <t>Ukupno:</t>
  </si>
  <si>
    <t>Izvor financiranja: F.P. i dod. udio u por.na dohodak</t>
  </si>
  <si>
    <t>Dodatna ulaganja na građevinskim objektima</t>
  </si>
  <si>
    <t>UKUPNO:</t>
  </si>
  <si>
    <t>T2202-03</t>
  </si>
  <si>
    <t>Intelektualne usluge</t>
  </si>
  <si>
    <t>Uredska oprema i namještaj</t>
  </si>
  <si>
    <t>A2202-04</t>
  </si>
  <si>
    <t>Administracija i upravljanje</t>
  </si>
  <si>
    <t>Izvor financiranja: Državni proračun</t>
  </si>
  <si>
    <t>Plaće</t>
  </si>
  <si>
    <t>Ostali rashodi za zaposlene</t>
  </si>
  <si>
    <t>Doprinosi na plaće</t>
  </si>
  <si>
    <t>Prijevoz na posao i s posla</t>
  </si>
  <si>
    <t>Novčana nakn. zbog nezapoš.osob. s inv.</t>
  </si>
  <si>
    <t>Osnovno školstvo-  iznad standarda</t>
  </si>
  <si>
    <t>A2203-01</t>
  </si>
  <si>
    <t>Javne potrebe u prosvjeti</t>
  </si>
  <si>
    <t>Izvor financiranja: Opći prihodi i primici</t>
  </si>
  <si>
    <t>Ostali nespomenuti rashodi</t>
  </si>
  <si>
    <t>A2203-04</t>
  </si>
  <si>
    <t>Knjige</t>
  </si>
  <si>
    <t>Troškovi sudskih postupaka</t>
  </si>
  <si>
    <t xml:space="preserve">Izvor financiranja: Višak prihoda </t>
  </si>
  <si>
    <t>Uredski materijal i ostali mat.rashodi</t>
  </si>
  <si>
    <t>Zakupnine i najamnine</t>
  </si>
  <si>
    <t>Uređaji, strojevi i oprema za ostale namjene</t>
  </si>
  <si>
    <t>Uredski materijal</t>
  </si>
  <si>
    <t>Izvor financiranja: Proračun JLS</t>
  </si>
  <si>
    <t>Uredski materijal iostali mat. Rashodi</t>
  </si>
  <si>
    <t>Ostale naknade iz proračuna u naravi</t>
  </si>
  <si>
    <t>Namirnice</t>
  </si>
  <si>
    <t>A2203-27</t>
  </si>
  <si>
    <t>Udžbenici</t>
  </si>
  <si>
    <t>A2203-31</t>
  </si>
  <si>
    <t>Projekt e-škole</t>
  </si>
  <si>
    <t>A2203-33</t>
  </si>
  <si>
    <t>Prehrana za učenike</t>
  </si>
  <si>
    <t>A2203-34</t>
  </si>
  <si>
    <t>Mat.za hig.potrebe i njegu</t>
  </si>
  <si>
    <t>Nacionalni EU projekti</t>
  </si>
  <si>
    <t>T4306-03</t>
  </si>
  <si>
    <t>Doprinosi za obvezno zdravstveno osiguranje</t>
  </si>
  <si>
    <t>Doprinosi za OZO</t>
  </si>
  <si>
    <t>Uredski materijal i ostali materijalni rashodi</t>
  </si>
  <si>
    <t>4 Prihodi za posebne namjene</t>
  </si>
  <si>
    <t>42 Višak/manjak prihoda korisnici</t>
  </si>
  <si>
    <t>45 F.P. i dod. udio u por. na dohodak</t>
  </si>
  <si>
    <t>5 Pomoći</t>
  </si>
  <si>
    <t>51 Državni proračun</t>
  </si>
  <si>
    <t>53 Proračun JLS</t>
  </si>
  <si>
    <t>54 Pomoći iz inozemstva</t>
  </si>
  <si>
    <t>6 Donacije</t>
  </si>
  <si>
    <t>61 Donacije</t>
  </si>
  <si>
    <t>12 Višak/manjak prihoda-ZŽ</t>
  </si>
  <si>
    <t xml:space="preserve">UKUPNO RASHODI </t>
  </si>
  <si>
    <t>09 Obrazovanje</t>
  </si>
  <si>
    <t xml:space="preserve">091 Predškolsko i osnovno obrazovanje </t>
  </si>
  <si>
    <t>096 Dodatne usluge u obrazovanju</t>
  </si>
  <si>
    <t>Ostali rashodi</t>
  </si>
  <si>
    <t>3212</t>
  </si>
  <si>
    <t>3221</t>
  </si>
  <si>
    <t>3222</t>
  </si>
  <si>
    <t>Naknada troškova zaposlenima</t>
  </si>
  <si>
    <t>Naknada za prijevoz, za rad na terenu i odvojeni život</t>
  </si>
  <si>
    <t>Rashodi za materijal i energiju</t>
  </si>
  <si>
    <t>Energija</t>
  </si>
  <si>
    <t>Rashodi za usluge</t>
  </si>
  <si>
    <t>Usluge tekućeg i investicijskog održavanja</t>
  </si>
  <si>
    <t>Intelektulne i osobne usluge</t>
  </si>
  <si>
    <t>Članarine i norme</t>
  </si>
  <si>
    <t>Pristojbe i naknade</t>
  </si>
  <si>
    <t>Financijski rashodi</t>
  </si>
  <si>
    <t>Ostali financijski rashodi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</si>
  <si>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</si>
  <si>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</si>
  <si>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</si>
  <si>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novcu</t>
  </si>
  <si>
    <t>Naknade građanima i kućanstvina u naravi</t>
  </si>
  <si>
    <t>Tekuće donacije</t>
  </si>
  <si>
    <t>Tekuće donacije u naravi</t>
  </si>
  <si>
    <t>Rashodi za nabavu proizvedene dugotrajne imovine</t>
  </si>
  <si>
    <t>Postrojenja i oprema</t>
  </si>
  <si>
    <t>Medicinska i labaratorijska oprema</t>
  </si>
  <si>
    <t>Sportsak i glazbena oprema</t>
  </si>
  <si>
    <t>Knjige, umjetnička djela i ostale izložbene vrijednosti</t>
  </si>
  <si>
    <t>Nematerijalna proizvedena imovina</t>
  </si>
  <si>
    <t>Ostala nematerijlana proizvedena imovina</t>
  </si>
  <si>
    <t>Rashodi za dodatna ulaganja na nefinancijskoj imovini</t>
  </si>
  <si>
    <t>Indeks (4=3/2*100)</t>
  </si>
  <si>
    <t>5=4/2*100</t>
  </si>
  <si>
    <t>6=4/3*100</t>
  </si>
  <si>
    <t>VIŠAK PRIHODA KORIŠTEN ZA POKRIĆE RASHODA</t>
  </si>
  <si>
    <t xml:space="preserve">   9  Rezultat</t>
  </si>
  <si>
    <t xml:space="preserve">   93 Vlastiti prihodi- višak</t>
  </si>
  <si>
    <t>POKRIVENI MANJAK</t>
  </si>
  <si>
    <r>
      <t xml:space="preserve">   </t>
    </r>
    <r>
      <rPr>
        <i/>
        <sz val="12"/>
        <color theme="1"/>
        <rFont val="Times New Roman"/>
        <family val="1"/>
        <charset val="238"/>
      </rPr>
      <t>94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Prihodi za posebne namjene- višak</t>
    </r>
  </si>
  <si>
    <t>IZVRŠENJE FINANCIJSKOG PLANA PRORAČUNSKOG KORISNIKA DRŽAVNOG PRORAČUNA
ZA 2024. GODINU</t>
  </si>
  <si>
    <t>OSTVARENJE/IZVRŠENJE 
2023.</t>
  </si>
  <si>
    <t>IZVORNI PLAN ILI REBALANS 2024.</t>
  </si>
  <si>
    <t xml:space="preserve">OSTVARENJE/IZVRŠENJE 
2024. </t>
  </si>
  <si>
    <t>Izvorni plan 2024.</t>
  </si>
  <si>
    <t xml:space="preserve">Izvršenje 2024.                </t>
  </si>
  <si>
    <t>Motorni benzin i dizel gorivo</t>
  </si>
  <si>
    <t>Prijevoz OŠ - troškovi prijevoza</t>
  </si>
  <si>
    <t>Materijal i sirovine OŠ</t>
  </si>
  <si>
    <t>Izvor financiranja: Višak/manjak prihoda - ZŽ</t>
  </si>
  <si>
    <t>Hitne intervencije u OŠ</t>
  </si>
  <si>
    <t>Usluge tek i inv.održavanja</t>
  </si>
  <si>
    <t>Materijal i djelovi za tek. i inv.održ</t>
  </si>
  <si>
    <t>Projektna dok. - Javne potrebe</t>
  </si>
  <si>
    <t>Izrada projek dokum za projekte OŠ</t>
  </si>
  <si>
    <t>T2203-02</t>
  </si>
  <si>
    <t>Izvor financiranja: tekuće donacije - korisnici</t>
  </si>
  <si>
    <t>Podizanje kval. i standarda u šk.</t>
  </si>
  <si>
    <t>Izvor financiranja: Višak sredstava</t>
  </si>
  <si>
    <t>Zalihe menst. hig. potrepština</t>
  </si>
  <si>
    <t>A2203-28</t>
  </si>
  <si>
    <t>Centar izvrsnosti OŠ</t>
  </si>
  <si>
    <t>Razvojni EU projekti</t>
  </si>
  <si>
    <t>T4301-67</t>
  </si>
  <si>
    <t>Projekt: Pomoćnici u nastavi</t>
  </si>
  <si>
    <t xml:space="preserve">Inkluzija - korak bliže društvu </t>
  </si>
  <si>
    <t>Ostali rashodi za zaposlene 2023/2024</t>
  </si>
  <si>
    <t>Erasmus+ KA122 OŠ Sali</t>
  </si>
  <si>
    <t>T4306-22</t>
  </si>
  <si>
    <t>Izvor financiranja: Pomoći izinozemstva</t>
  </si>
  <si>
    <t>OSNOVNOŠKOLSKO OBRAZOVANJE</t>
  </si>
  <si>
    <t>Kapitalne pomoći temeljen prijenosa EU sredstava</t>
  </si>
  <si>
    <t>Novč.naknada zbog nezapošlj.osoba s inval.</t>
  </si>
  <si>
    <t>Stručno usavršavanje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</si>
</sst>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4"/>
      <name val="Times New Roman"/>
      <family val="1"/>
    </font>
    <font>
      <b/>
      <i/>
      <sz val="16"/>
      <name val="Times New Roman"/>
      <family val="1"/>
    </font>
    <font>
      <b/>
      <i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4"/>
      <color theme="1"/>
      <name val="Times New Roman"/>
      <family val="1"/>
    </font>
    <font>
      <sz val="10"/>
      <name val="Arial"/>
      <family val="2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0" fontId="3" fillId="0" borderId="0"/>
    <xf numFmtId="0" fontId="25" fillId="4" borderId="7" applyNumberFormat="0" applyFont="0" applyAlignment="0" applyProtection="0"/>
    <xf numFmtId="0" fontId="7" fillId="0" borderId="0"/>
    <xf numFmtId="0" fontId="7" fillId="0" borderId="0"/>
    <xf numFmtId="0" fontId="37" fillId="0" borderId="0"/>
    <xf numFmtId="0" fontId="25" fillId="0" borderId="0"/>
  </cellStyleXfs>
  <cellXfs count="336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7" fillId="3" borderId="2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Border="1"/>
    <xf numFmtId="0" fontId="16" fillId="0" borderId="3" xfId="0" applyFont="1" applyBorder="1" applyAlignment="1">
      <alignment wrapText="1"/>
    </xf>
    <xf numFmtId="0" fontId="17" fillId="0" borderId="3" xfId="0" applyFont="1" applyBorder="1"/>
    <xf numFmtId="0" fontId="17" fillId="0" borderId="3" xfId="0" applyFont="1" applyBorder="1" applyAlignment="1">
      <alignment wrapText="1"/>
    </xf>
    <xf numFmtId="0" fontId="18" fillId="2" borderId="3" xfId="0" quotePrefix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20" fillId="2" borderId="3" xfId="0" applyNumberFormat="1" applyFont="1" applyFill="1" applyBorder="1" applyAlignment="1"/>
    <xf numFmtId="4" fontId="21" fillId="2" borderId="3" xfId="0" applyNumberFormat="1" applyFont="1" applyFill="1" applyBorder="1" applyAlignment="1">
      <alignment horizontal="right"/>
    </xf>
    <xf numFmtId="4" fontId="22" fillId="0" borderId="3" xfId="0" applyNumberFormat="1" applyFont="1" applyBorder="1"/>
    <xf numFmtId="0" fontId="23" fillId="2" borderId="3" xfId="0" quotePrefix="1" applyFont="1" applyFill="1" applyBorder="1" applyAlignment="1">
      <alignment horizontal="left" vertical="center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4" fontId="24" fillId="2" borderId="3" xfId="0" applyNumberFormat="1" applyFont="1" applyFill="1" applyBorder="1" applyAlignment="1" applyProtection="1">
      <alignment vertical="center" wrapText="1"/>
    </xf>
    <xf numFmtId="3" fontId="27" fillId="0" borderId="0" xfId="3" applyNumberFormat="1" applyFont="1" applyAlignment="1">
      <alignment horizontal="center" vertical="center"/>
    </xf>
    <xf numFmtId="4" fontId="27" fillId="0" borderId="0" xfId="3" applyNumberFormat="1" applyFont="1" applyAlignment="1">
      <alignment horizontal="center" vertical="center"/>
    </xf>
    <xf numFmtId="0" fontId="28" fillId="0" borderId="3" xfId="3" applyNumberFormat="1" applyFont="1" applyBorder="1" applyAlignment="1">
      <alignment vertical="center" wrapText="1"/>
    </xf>
    <xf numFmtId="0" fontId="28" fillId="0" borderId="3" xfId="3" applyNumberFormat="1" applyFont="1" applyBorder="1" applyAlignment="1">
      <alignment vertical="center"/>
    </xf>
    <xf numFmtId="3" fontId="28" fillId="0" borderId="3" xfId="3" applyNumberFormat="1" applyFont="1" applyBorder="1" applyAlignment="1">
      <alignment horizontal="center" vertical="center" wrapText="1"/>
    </xf>
    <xf numFmtId="4" fontId="28" fillId="0" borderId="3" xfId="3" quotePrefix="1" applyNumberFormat="1" applyFont="1" applyBorder="1" applyAlignment="1">
      <alignment horizontal="center" vertical="center" wrapText="1"/>
    </xf>
    <xf numFmtId="0" fontId="29" fillId="0" borderId="3" xfId="3" applyNumberFormat="1" applyFont="1" applyBorder="1" applyAlignment="1">
      <alignment horizontal="center" vertical="center" wrapText="1"/>
    </xf>
    <xf numFmtId="0" fontId="29" fillId="0" borderId="3" xfId="3" applyNumberFormat="1" applyFont="1" applyBorder="1" applyAlignment="1">
      <alignment horizontal="center" vertical="center"/>
    </xf>
    <xf numFmtId="3" fontId="29" fillId="0" borderId="3" xfId="3" applyNumberFormat="1" applyFont="1" applyBorder="1" applyAlignment="1">
      <alignment horizontal="center" vertical="center" wrapText="1"/>
    </xf>
    <xf numFmtId="49" fontId="29" fillId="0" borderId="3" xfId="3" applyNumberFormat="1" applyFont="1" applyBorder="1" applyAlignment="1">
      <alignment horizontal="center" vertical="center" wrapText="1"/>
    </xf>
    <xf numFmtId="0" fontId="30" fillId="0" borderId="3" xfId="3" quotePrefix="1" applyNumberFormat="1" applyFont="1" applyBorder="1" applyAlignment="1">
      <alignment horizontal="left"/>
    </xf>
    <xf numFmtId="0" fontId="30" fillId="0" borderId="3" xfId="3" applyNumberFormat="1" applyFont="1" applyBorder="1" applyAlignment="1">
      <alignment vertical="center"/>
    </xf>
    <xf numFmtId="4" fontId="30" fillId="0" borderId="3" xfId="3" quotePrefix="1" applyNumberFormat="1" applyFont="1" applyBorder="1" applyAlignment="1">
      <alignment vertical="center"/>
    </xf>
    <xf numFmtId="0" fontId="31" fillId="0" borderId="3" xfId="0" applyFont="1" applyBorder="1" applyAlignment="1">
      <alignment horizontal="left"/>
    </xf>
    <xf numFmtId="0" fontId="31" fillId="0" borderId="3" xfId="0" applyFont="1" applyBorder="1"/>
    <xf numFmtId="4" fontId="31" fillId="0" borderId="3" xfId="0" applyNumberFormat="1" applyFont="1" applyBorder="1"/>
    <xf numFmtId="4" fontId="31" fillId="0" borderId="3" xfId="0" applyNumberFormat="1" applyFont="1" applyBorder="1" applyAlignment="1">
      <alignment horizontal="center"/>
    </xf>
    <xf numFmtId="0" fontId="32" fillId="0" borderId="3" xfId="0" applyFont="1" applyBorder="1" applyAlignment="1">
      <alignment horizontal="left"/>
    </xf>
    <xf numFmtId="4" fontId="32" fillId="0" borderId="3" xfId="0" applyNumberFormat="1" applyFont="1" applyBorder="1"/>
    <xf numFmtId="4" fontId="0" fillId="0" borderId="0" xfId="0" applyNumberFormat="1"/>
    <xf numFmtId="4" fontId="34" fillId="0" borderId="0" xfId="0" applyNumberFormat="1" applyFont="1"/>
    <xf numFmtId="0" fontId="16" fillId="0" borderId="0" xfId="0" applyFont="1" applyAlignment="1">
      <alignment horizontal="left"/>
    </xf>
    <xf numFmtId="0" fontId="34" fillId="0" borderId="0" xfId="0" applyFont="1"/>
    <xf numFmtId="0" fontId="35" fillId="0" borderId="3" xfId="3" applyNumberFormat="1" applyFont="1" applyBorder="1" applyAlignment="1">
      <alignment vertical="center" wrapText="1"/>
    </xf>
    <xf numFmtId="0" fontId="31" fillId="0" borderId="3" xfId="0" applyFont="1" applyBorder="1" applyAlignment="1">
      <alignment wrapText="1"/>
    </xf>
    <xf numFmtId="0" fontId="32" fillId="0" borderId="3" xfId="0" applyFont="1" applyBorder="1"/>
    <xf numFmtId="0" fontId="32" fillId="0" borderId="0" xfId="0" applyFont="1" applyBorder="1" applyAlignment="1">
      <alignment horizontal="left"/>
    </xf>
    <xf numFmtId="0" fontId="32" fillId="0" borderId="0" xfId="0" applyFont="1" applyBorder="1"/>
    <xf numFmtId="4" fontId="32" fillId="0" borderId="0" xfId="0" applyNumberFormat="1" applyFont="1" applyBorder="1"/>
    <xf numFmtId="0" fontId="30" fillId="0" borderId="3" xfId="3" applyNumberFormat="1" applyFont="1" applyBorder="1" applyAlignment="1">
      <alignment horizontal="left" vertical="center" wrapText="1"/>
    </xf>
    <xf numFmtId="4" fontId="30" fillId="0" borderId="3" xfId="3" applyNumberFormat="1" applyFont="1" applyBorder="1" applyAlignment="1">
      <alignment horizontal="right" vertical="center" wrapText="1"/>
    </xf>
    <xf numFmtId="0" fontId="30" fillId="0" borderId="3" xfId="4" applyFont="1" applyBorder="1" applyAlignment="1">
      <alignment horizontal="center" vertical="center"/>
    </xf>
    <xf numFmtId="0" fontId="30" fillId="0" borderId="3" xfId="4" applyFont="1" applyBorder="1" applyAlignment="1">
      <alignment horizontal="left" vertical="center" wrapText="1"/>
    </xf>
    <xf numFmtId="4" fontId="28" fillId="0" borderId="3" xfId="0" applyNumberFormat="1" applyFont="1" applyBorder="1"/>
    <xf numFmtId="4" fontId="30" fillId="0" borderId="0" xfId="3" applyNumberFormat="1" applyFont="1" applyBorder="1" applyAlignment="1">
      <alignment horizontal="right" vertical="center" wrapText="1"/>
    </xf>
    <xf numFmtId="0" fontId="34" fillId="0" borderId="0" xfId="0" applyFont="1" applyAlignment="1">
      <alignment horizontal="left"/>
    </xf>
    <xf numFmtId="0" fontId="29" fillId="0" borderId="3" xfId="3" applyNumberFormat="1" applyFont="1" applyBorder="1" applyAlignment="1">
      <alignment vertical="center" wrapText="1"/>
    </xf>
    <xf numFmtId="4" fontId="31" fillId="0" borderId="3" xfId="0" applyNumberFormat="1" applyFont="1" applyBorder="1" applyAlignment="1">
      <alignment horizontal="right"/>
    </xf>
    <xf numFmtId="4" fontId="31" fillId="2" borderId="3" xfId="0" applyNumberFormat="1" applyFont="1" applyFill="1" applyBorder="1"/>
    <xf numFmtId="0" fontId="31" fillId="0" borderId="0" xfId="0" applyFont="1" applyFill="1" applyBorder="1" applyAlignment="1">
      <alignment horizontal="left"/>
    </xf>
    <xf numFmtId="0" fontId="31" fillId="0" borderId="0" xfId="0" applyFont="1" applyBorder="1"/>
    <xf numFmtId="4" fontId="31" fillId="0" borderId="0" xfId="0" applyNumberFormat="1" applyFont="1" applyBorder="1"/>
    <xf numFmtId="4" fontId="31" fillId="2" borderId="3" xfId="0" applyNumberFormat="1" applyFont="1" applyFill="1" applyBorder="1" applyAlignment="1">
      <alignment horizontal="right"/>
    </xf>
    <xf numFmtId="0" fontId="31" fillId="0" borderId="0" xfId="0" applyFont="1" applyBorder="1" applyAlignment="1">
      <alignment horizontal="left"/>
    </xf>
    <xf numFmtId="0" fontId="31" fillId="0" borderId="0" xfId="0" applyFont="1" applyFill="1" applyBorder="1"/>
    <xf numFmtId="0" fontId="34" fillId="0" borderId="0" xfId="0" applyFont="1" applyBorder="1"/>
    <xf numFmtId="0" fontId="5" fillId="3" borderId="16" xfId="0" applyNumberFormat="1" applyFont="1" applyFill="1" applyBorder="1" applyAlignment="1" applyProtection="1">
      <alignment horizontal="center" vertical="center" wrapText="1"/>
    </xf>
    <xf numFmtId="0" fontId="14" fillId="3" borderId="16" xfId="0" applyNumberFormat="1" applyFont="1" applyFill="1" applyBorder="1" applyAlignment="1" applyProtection="1">
      <alignment horizontal="center" vertical="center" wrapText="1"/>
    </xf>
    <xf numFmtId="0" fontId="23" fillId="2" borderId="17" xfId="0" applyNumberFormat="1" applyFont="1" applyFill="1" applyBorder="1" applyAlignment="1" applyProtection="1">
      <alignment horizontal="left" vertical="center" wrapText="1"/>
    </xf>
    <xf numFmtId="4" fontId="0" fillId="0" borderId="16" xfId="0" applyNumberFormat="1" applyBorder="1"/>
    <xf numFmtId="0" fontId="24" fillId="2" borderId="17" xfId="0" quotePrefix="1" applyFont="1" applyFill="1" applyBorder="1" applyAlignment="1">
      <alignment horizontal="left" vertical="center"/>
    </xf>
    <xf numFmtId="0" fontId="22" fillId="0" borderId="3" xfId="0" applyFont="1" applyBorder="1"/>
    <xf numFmtId="0" fontId="38" fillId="0" borderId="0" xfId="0" applyFont="1"/>
    <xf numFmtId="0" fontId="23" fillId="2" borderId="17" xfId="0" applyNumberFormat="1" applyFont="1" applyFill="1" applyBorder="1" applyAlignment="1" applyProtection="1">
      <alignment horizontal="right" vertical="center" wrapText="1"/>
    </xf>
    <xf numFmtId="0" fontId="23" fillId="2" borderId="3" xfId="0" applyNumberFormat="1" applyFont="1" applyFill="1" applyBorder="1" applyAlignment="1" applyProtection="1">
      <alignment horizontal="right" vertical="center" wrapText="1"/>
    </xf>
    <xf numFmtId="0" fontId="19" fillId="2" borderId="3" xfId="0" applyNumberFormat="1" applyFont="1" applyFill="1" applyBorder="1" applyAlignment="1" applyProtection="1">
      <alignment horizontal="right" vertical="center" wrapText="1"/>
    </xf>
    <xf numFmtId="0" fontId="24" fillId="2" borderId="3" xfId="0" applyNumberFormat="1" applyFont="1" applyFill="1" applyBorder="1" applyAlignment="1" applyProtection="1">
      <alignment horizontal="right" vertical="center" wrapText="1"/>
    </xf>
    <xf numFmtId="0" fontId="18" fillId="2" borderId="3" xfId="0" applyNumberFormat="1" applyFont="1" applyFill="1" applyBorder="1" applyAlignment="1" applyProtection="1">
      <alignment horizontal="right" vertical="center" wrapText="1"/>
    </xf>
    <xf numFmtId="0" fontId="24" fillId="2" borderId="17" xfId="0" quotePrefix="1" applyFont="1" applyFill="1" applyBorder="1" applyAlignment="1">
      <alignment horizontal="right" vertical="center"/>
    </xf>
    <xf numFmtId="0" fontId="24" fillId="2" borderId="3" xfId="0" quotePrefix="1" applyFont="1" applyFill="1" applyBorder="1" applyAlignment="1">
      <alignment horizontal="right" vertical="center"/>
    </xf>
    <xf numFmtId="0" fontId="23" fillId="2" borderId="3" xfId="0" quotePrefix="1" applyFont="1" applyFill="1" applyBorder="1" applyAlignment="1">
      <alignment horizontal="right" vertical="center"/>
    </xf>
    <xf numFmtId="0" fontId="18" fillId="2" borderId="3" xfId="0" quotePrefix="1" applyFont="1" applyFill="1" applyBorder="1" applyAlignment="1">
      <alignment horizontal="right" vertical="center"/>
    </xf>
    <xf numFmtId="0" fontId="19" fillId="2" borderId="3" xfId="0" quotePrefix="1" applyFont="1" applyFill="1" applyBorder="1" applyAlignment="1">
      <alignment horizontal="right" vertical="center"/>
    </xf>
    <xf numFmtId="4" fontId="20" fillId="2" borderId="3" xfId="0" applyNumberFormat="1" applyFont="1" applyFill="1" applyBorder="1" applyAlignment="1">
      <alignment horizontal="right"/>
    </xf>
    <xf numFmtId="4" fontId="39" fillId="0" borderId="3" xfId="0" applyNumberFormat="1" applyFont="1" applyBorder="1"/>
    <xf numFmtId="0" fontId="23" fillId="2" borderId="17" xfId="0" applyFont="1" applyFill="1" applyBorder="1" applyAlignment="1">
      <alignment horizontal="right" vertical="center"/>
    </xf>
    <xf numFmtId="0" fontId="23" fillId="2" borderId="3" xfId="0" applyNumberFormat="1" applyFont="1" applyFill="1" applyBorder="1" applyAlignment="1" applyProtection="1">
      <alignment horizontal="right" vertical="center"/>
    </xf>
    <xf numFmtId="0" fontId="19" fillId="2" borderId="3" xfId="0" applyNumberFormat="1" applyFont="1" applyFill="1" applyBorder="1" applyAlignment="1" applyProtection="1">
      <alignment horizontal="right" vertical="center"/>
    </xf>
    <xf numFmtId="0" fontId="23" fillId="2" borderId="3" xfId="0" applyNumberFormat="1" applyFont="1" applyFill="1" applyBorder="1" applyAlignment="1" applyProtection="1">
      <alignment vertical="center" wrapText="1"/>
    </xf>
    <xf numFmtId="0" fontId="24" fillId="2" borderId="17" xfId="0" applyNumberFormat="1" applyFont="1" applyFill="1" applyBorder="1" applyAlignment="1" applyProtection="1">
      <alignment horizontal="right" vertical="center" wrapText="1"/>
    </xf>
    <xf numFmtId="0" fontId="18" fillId="2" borderId="3" xfId="0" applyNumberFormat="1" applyFont="1" applyFill="1" applyBorder="1" applyAlignment="1" applyProtection="1">
      <alignment vertical="center" wrapText="1"/>
    </xf>
    <xf numFmtId="0" fontId="24" fillId="2" borderId="19" xfId="0" applyNumberFormat="1" applyFont="1" applyFill="1" applyBorder="1" applyAlignment="1" applyProtection="1">
      <alignment horizontal="right" vertical="center" wrapText="1"/>
    </xf>
    <xf numFmtId="0" fontId="24" fillId="2" borderId="20" xfId="0" applyNumberFormat="1" applyFont="1" applyFill="1" applyBorder="1" applyAlignment="1" applyProtection="1">
      <alignment horizontal="right" vertical="center" wrapText="1"/>
    </xf>
    <xf numFmtId="0" fontId="18" fillId="2" borderId="20" xfId="0" quotePrefix="1" applyFont="1" applyFill="1" applyBorder="1" applyAlignment="1">
      <alignment horizontal="right" vertical="center"/>
    </xf>
    <xf numFmtId="0" fontId="18" fillId="2" borderId="20" xfId="0" quotePrefix="1" applyFont="1" applyFill="1" applyBorder="1" applyAlignment="1">
      <alignment horizontal="left" vertical="center"/>
    </xf>
    <xf numFmtId="4" fontId="21" fillId="2" borderId="20" xfId="0" applyNumberFormat="1" applyFont="1" applyFill="1" applyBorder="1" applyAlignment="1">
      <alignment horizontal="right"/>
    </xf>
    <xf numFmtId="4" fontId="22" fillId="0" borderId="20" xfId="0" applyNumberFormat="1" applyFont="1" applyBorder="1"/>
    <xf numFmtId="0" fontId="22" fillId="0" borderId="3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39" fillId="0" borderId="3" xfId="0" applyFont="1" applyBorder="1" applyAlignment="1">
      <alignment horizontal="right" vertical="top" wrapText="1"/>
    </xf>
    <xf numFmtId="0" fontId="16" fillId="0" borderId="3" xfId="0" applyFont="1" applyBorder="1" applyAlignment="1">
      <alignment horizontal="right" vertical="top" wrapText="1"/>
    </xf>
    <xf numFmtId="0" fontId="39" fillId="0" borderId="3" xfId="0" applyFont="1" applyBorder="1" applyAlignment="1">
      <alignment vertical="top" wrapText="1"/>
    </xf>
    <xf numFmtId="0" fontId="17" fillId="0" borderId="3" xfId="0" applyFont="1" applyBorder="1" applyAlignment="1">
      <alignment horizontal="right" vertical="top" wrapText="1"/>
    </xf>
    <xf numFmtId="0" fontId="39" fillId="0" borderId="3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39" fillId="0" borderId="3" xfId="0" applyFont="1" applyBorder="1"/>
    <xf numFmtId="0" fontId="22" fillId="0" borderId="0" xfId="0" applyFont="1"/>
    <xf numFmtId="0" fontId="17" fillId="0" borderId="0" xfId="0" applyFont="1"/>
    <xf numFmtId="4" fontId="22" fillId="0" borderId="0" xfId="0" applyNumberFormat="1" applyFont="1"/>
    <xf numFmtId="0" fontId="17" fillId="0" borderId="3" xfId="0" applyFont="1" applyBorder="1" applyAlignment="1">
      <alignment vertical="top" wrapText="1"/>
    </xf>
    <xf numFmtId="0" fontId="39" fillId="0" borderId="3" xfId="0" applyFont="1" applyBorder="1" applyAlignment="1">
      <alignment wrapText="1"/>
    </xf>
    <xf numFmtId="4" fontId="22" fillId="0" borderId="3" xfId="0" applyNumberFormat="1" applyFont="1" applyBorder="1" applyAlignment="1">
      <alignment vertical="top" wrapText="1"/>
    </xf>
    <xf numFmtId="0" fontId="22" fillId="3" borderId="3" xfId="0" applyFont="1" applyFill="1" applyBorder="1"/>
    <xf numFmtId="0" fontId="17" fillId="3" borderId="3" xfId="0" applyFont="1" applyFill="1" applyBorder="1"/>
    <xf numFmtId="4" fontId="22" fillId="3" borderId="3" xfId="0" applyNumberFormat="1" applyFont="1" applyFill="1" applyBorder="1"/>
    <xf numFmtId="4" fontId="0" fillId="3" borderId="3" xfId="0" applyNumberFormat="1" applyFill="1" applyBorder="1"/>
    <xf numFmtId="0" fontId="18" fillId="2" borderId="3" xfId="0" quotePrefix="1" applyFont="1" applyFill="1" applyBorder="1" applyAlignment="1">
      <alignment horizontal="left" vertical="center" wrapText="1" indent="1"/>
    </xf>
    <xf numFmtId="0" fontId="18" fillId="2" borderId="3" xfId="0" applyNumberFormat="1" applyFont="1" applyFill="1" applyBorder="1" applyAlignment="1" applyProtection="1">
      <alignment horizontal="left" vertical="center" wrapText="1" indent="1"/>
    </xf>
    <xf numFmtId="4" fontId="22" fillId="2" borderId="3" xfId="0" applyNumberFormat="1" applyFont="1" applyFill="1" applyBorder="1"/>
    <xf numFmtId="4" fontId="39" fillId="2" borderId="3" xfId="0" applyNumberFormat="1" applyFont="1" applyFill="1" applyBorder="1"/>
    <xf numFmtId="0" fontId="23" fillId="2" borderId="3" xfId="0" applyNumberFormat="1" applyFont="1" applyFill="1" applyBorder="1" applyAlignment="1" applyProtection="1">
      <alignment horizontal="left" vertical="center" wrapText="1" indent="1"/>
    </xf>
    <xf numFmtId="0" fontId="23" fillId="3" borderId="3" xfId="0" applyNumberFormat="1" applyFont="1" applyFill="1" applyBorder="1" applyAlignment="1" applyProtection="1">
      <alignment horizontal="left" vertical="center" wrapText="1"/>
    </xf>
    <xf numFmtId="4" fontId="21" fillId="3" borderId="3" xfId="0" applyNumberFormat="1" applyFont="1" applyFill="1" applyBorder="1" applyAlignment="1">
      <alignment horizontal="right"/>
    </xf>
    <xf numFmtId="4" fontId="23" fillId="3" borderId="3" xfId="0" applyNumberFormat="1" applyFont="1" applyFill="1" applyBorder="1" applyAlignment="1" applyProtection="1">
      <alignment vertical="center" wrapText="1"/>
    </xf>
    <xf numFmtId="4" fontId="23" fillId="2" borderId="3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0" fontId="23" fillId="3" borderId="17" xfId="0" applyNumberFormat="1" applyFont="1" applyFill="1" applyBorder="1" applyAlignment="1" applyProtection="1">
      <alignment horizontal="left" vertical="center" wrapText="1"/>
    </xf>
    <xf numFmtId="0" fontId="19" fillId="3" borderId="3" xfId="0" applyNumberFormat="1" applyFont="1" applyFill="1" applyBorder="1" applyAlignment="1" applyProtection="1">
      <alignment horizontal="left" vertical="center" wrapText="1"/>
    </xf>
    <xf numFmtId="0" fontId="24" fillId="3" borderId="17" xfId="0" quotePrefix="1" applyFont="1" applyFill="1" applyBorder="1" applyAlignment="1">
      <alignment horizontal="left" vertical="center"/>
    </xf>
    <xf numFmtId="0" fontId="16" fillId="3" borderId="3" xfId="0" applyFont="1" applyFill="1" applyBorder="1"/>
    <xf numFmtId="0" fontId="18" fillId="3" borderId="3" xfId="0" quotePrefix="1" applyFont="1" applyFill="1" applyBorder="1" applyAlignment="1">
      <alignment horizontal="left" vertical="center"/>
    </xf>
    <xf numFmtId="0" fontId="16" fillId="3" borderId="3" xfId="0" applyFont="1" applyFill="1" applyBorder="1" applyAlignment="1">
      <alignment wrapText="1"/>
    </xf>
    <xf numFmtId="4" fontId="20" fillId="3" borderId="3" xfId="0" applyNumberFormat="1" applyFont="1" applyFill="1" applyBorder="1" applyAlignment="1">
      <alignment horizontal="right"/>
    </xf>
    <xf numFmtId="0" fontId="31" fillId="2" borderId="3" xfId="0" applyFont="1" applyFill="1" applyBorder="1"/>
    <xf numFmtId="4" fontId="30" fillId="2" borderId="3" xfId="3" applyNumberFormat="1" applyFont="1" applyFill="1" applyBorder="1" applyAlignment="1">
      <alignment horizontal="right" vertical="center" wrapText="1"/>
    </xf>
    <xf numFmtId="0" fontId="35" fillId="0" borderId="3" xfId="3" applyNumberFormat="1" applyFont="1" applyBorder="1" applyAlignment="1">
      <alignment horizontal="center" vertical="center"/>
    </xf>
    <xf numFmtId="4" fontId="22" fillId="3" borderId="3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4" fontId="20" fillId="3" borderId="3" xfId="0" applyNumberFormat="1" applyFont="1" applyFill="1" applyBorder="1" applyAlignment="1"/>
    <xf numFmtId="4" fontId="20" fillId="2" borderId="16" xfId="0" applyNumberFormat="1" applyFont="1" applyFill="1" applyBorder="1" applyAlignment="1">
      <alignment horizontal="right"/>
    </xf>
    <xf numFmtId="4" fontId="20" fillId="3" borderId="16" xfId="0" applyNumberFormat="1" applyFont="1" applyFill="1" applyBorder="1" applyAlignment="1">
      <alignment horizontal="right"/>
    </xf>
    <xf numFmtId="0" fontId="39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23" fillId="2" borderId="19" xfId="0" quotePrefix="1" applyFont="1" applyFill="1" applyBorder="1" applyAlignment="1">
      <alignment horizontal="left" vertical="center"/>
    </xf>
    <xf numFmtId="0" fontId="17" fillId="0" borderId="20" xfId="0" applyFont="1" applyBorder="1"/>
    <xf numFmtId="0" fontId="17" fillId="0" borderId="20" xfId="0" applyFont="1" applyBorder="1" applyAlignment="1">
      <alignment wrapText="1"/>
    </xf>
    <xf numFmtId="4" fontId="24" fillId="2" borderId="20" xfId="0" applyNumberFormat="1" applyFont="1" applyFill="1" applyBorder="1" applyAlignment="1" applyProtection="1">
      <alignment vertical="center" wrapText="1"/>
    </xf>
    <xf numFmtId="4" fontId="20" fillId="2" borderId="20" xfId="0" applyNumberFormat="1" applyFont="1" applyFill="1" applyBorder="1" applyAlignment="1"/>
    <xf numFmtId="4" fontId="20" fillId="2" borderId="21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 applyProtection="1">
      <alignment vertical="center" wrapText="1"/>
    </xf>
    <xf numFmtId="4" fontId="17" fillId="0" borderId="3" xfId="0" applyNumberFormat="1" applyFont="1" applyBorder="1"/>
    <xf numFmtId="4" fontId="18" fillId="2" borderId="3" xfId="0" applyNumberFormat="1" applyFont="1" applyFill="1" applyBorder="1" applyAlignment="1" applyProtection="1">
      <alignment vertical="center" wrapText="1"/>
    </xf>
    <xf numFmtId="3" fontId="26" fillId="3" borderId="7" xfId="2" applyNumberFormat="1" applyFont="1" applyFill="1" applyAlignment="1">
      <alignment horizontal="center" vertical="center"/>
    </xf>
    <xf numFmtId="3" fontId="26" fillId="3" borderId="7" xfId="2" applyNumberFormat="1" applyFont="1" applyFill="1" applyAlignment="1">
      <alignment horizontal="left" vertical="center"/>
    </xf>
    <xf numFmtId="4" fontId="26" fillId="3" borderId="7" xfId="2" applyNumberFormat="1" applyFont="1" applyFill="1" applyAlignment="1">
      <alignment horizontal="left" vertical="center"/>
    </xf>
    <xf numFmtId="49" fontId="26" fillId="5" borderId="0" xfId="3" applyNumberFormat="1" applyFont="1" applyFill="1" applyAlignment="1">
      <alignment horizontal="center" vertical="center"/>
    </xf>
    <xf numFmtId="3" fontId="26" fillId="5" borderId="0" xfId="3" applyNumberFormat="1" applyFont="1" applyFill="1" applyAlignment="1">
      <alignment horizontal="center" vertical="center"/>
    </xf>
    <xf numFmtId="4" fontId="26" fillId="5" borderId="23" xfId="2" applyNumberFormat="1" applyFont="1" applyFill="1" applyBorder="1" applyAlignment="1">
      <alignment horizontal="left" vertical="center"/>
    </xf>
    <xf numFmtId="0" fontId="33" fillId="3" borderId="7" xfId="2" applyFont="1" applyFill="1" applyAlignment="1">
      <alignment horizontal="left"/>
    </xf>
    <xf numFmtId="0" fontId="33" fillId="3" borderId="7" xfId="2" applyFont="1" applyFill="1"/>
    <xf numFmtId="0" fontId="36" fillId="5" borderId="0" xfId="0" applyFont="1" applyFill="1" applyBorder="1" applyAlignment="1">
      <alignment horizontal="left"/>
    </xf>
    <xf numFmtId="4" fontId="36" fillId="5" borderId="0" xfId="0" applyNumberFormat="1" applyFont="1" applyFill="1" applyBorder="1"/>
    <xf numFmtId="0" fontId="33" fillId="3" borderId="3" xfId="2" applyFont="1" applyFill="1" applyBorder="1" applyAlignment="1">
      <alignment horizontal="left"/>
    </xf>
    <xf numFmtId="0" fontId="33" fillId="3" borderId="3" xfId="2" applyFont="1" applyFill="1" applyBorder="1"/>
    <xf numFmtId="0" fontId="33" fillId="5" borderId="3" xfId="2" applyFont="1" applyFill="1" applyBorder="1" applyAlignment="1">
      <alignment horizontal="left"/>
    </xf>
    <xf numFmtId="0" fontId="33" fillId="5" borderId="3" xfId="2" applyFont="1" applyFill="1" applyBorder="1"/>
    <xf numFmtId="0" fontId="38" fillId="0" borderId="3" xfId="0" applyFont="1" applyBorder="1"/>
    <xf numFmtId="4" fontId="7" fillId="0" borderId="3" xfId="0" applyNumberFormat="1" applyFont="1" applyFill="1" applyBorder="1" applyAlignment="1" applyProtection="1">
      <alignment vertical="center"/>
    </xf>
    <xf numFmtId="4" fontId="5" fillId="0" borderId="3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 applyProtection="1">
      <alignment vertical="center"/>
    </xf>
    <xf numFmtId="4" fontId="7" fillId="0" borderId="3" xfId="0" applyNumberFormat="1" applyFont="1" applyFill="1" applyBorder="1" applyAlignment="1" applyProtection="1">
      <alignment vertical="center" wrapText="1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 applyProtection="1">
      <alignment horizontal="right" wrapText="1"/>
    </xf>
    <xf numFmtId="4" fontId="8" fillId="0" borderId="3" xfId="0" applyNumberFormat="1" applyFont="1" applyFill="1" applyBorder="1" applyAlignment="1" applyProtection="1">
      <alignment horizontal="left" vertical="center" wrapText="1"/>
    </xf>
    <xf numFmtId="4" fontId="5" fillId="3" borderId="3" xfId="0" quotePrefix="1" applyNumberFormat="1" applyFont="1" applyFill="1" applyBorder="1" applyAlignment="1">
      <alignment horizontal="left" wrapText="1"/>
    </xf>
    <xf numFmtId="4" fontId="5" fillId="3" borderId="3" xfId="0" applyNumberFormat="1" applyFont="1" applyFill="1" applyBorder="1" applyAlignment="1" applyProtection="1">
      <alignment horizontal="center" vertical="center" wrapText="1"/>
    </xf>
    <xf numFmtId="4" fontId="5" fillId="3" borderId="3" xfId="0" applyNumberFormat="1" applyFont="1" applyFill="1" applyBorder="1" applyAlignment="1" applyProtection="1">
      <alignment horizontal="left" vertical="center" wrapText="1"/>
    </xf>
    <xf numFmtId="4" fontId="6" fillId="3" borderId="3" xfId="0" applyNumberFormat="1" applyFont="1" applyFill="1" applyBorder="1" applyAlignment="1" applyProtection="1">
      <alignment wrapText="1"/>
    </xf>
    <xf numFmtId="4" fontId="4" fillId="3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7" fillId="2" borderId="3" xfId="0" applyNumberFormat="1" applyFont="1" applyFill="1" applyBorder="1" applyAlignment="1" applyProtection="1">
      <alignment vertical="center" wrapText="1"/>
    </xf>
    <xf numFmtId="4" fontId="8" fillId="3" borderId="3" xfId="0" applyNumberFormat="1" applyFont="1" applyFill="1" applyBorder="1" applyAlignment="1" applyProtection="1">
      <alignment vertical="center" wrapText="1"/>
    </xf>
    <xf numFmtId="4" fontId="5" fillId="3" borderId="3" xfId="0" applyNumberFormat="1" applyFont="1" applyFill="1" applyBorder="1" applyAlignment="1">
      <alignment horizontal="right"/>
    </xf>
    <xf numFmtId="0" fontId="40" fillId="3" borderId="3" xfId="0" applyNumberFormat="1" applyFont="1" applyFill="1" applyBorder="1" applyAlignment="1" applyProtection="1">
      <alignment horizontal="center" vertical="center" wrapText="1"/>
    </xf>
    <xf numFmtId="0" fontId="41" fillId="2" borderId="3" xfId="0" applyNumberFormat="1" applyFont="1" applyFill="1" applyBorder="1" applyAlignment="1" applyProtection="1">
      <alignment horizontal="left" vertical="center" wrapText="1"/>
    </xf>
    <xf numFmtId="4" fontId="42" fillId="2" borderId="3" xfId="0" applyNumberFormat="1" applyFont="1" applyFill="1" applyBorder="1" applyAlignment="1">
      <alignment horizontal="right"/>
    </xf>
    <xf numFmtId="4" fontId="43" fillId="0" borderId="3" xfId="0" applyNumberFormat="1" applyFont="1" applyBorder="1"/>
    <xf numFmtId="0" fontId="44" fillId="2" borderId="18" xfId="5" applyFont="1" applyFill="1" applyBorder="1" applyAlignment="1">
      <alignment horizontal="center" vertical="center" wrapText="1"/>
    </xf>
    <xf numFmtId="49" fontId="41" fillId="0" borderId="18" xfId="6" applyNumberFormat="1" applyFont="1" applyBorder="1" applyAlignment="1">
      <alignment horizontal="left" vertical="center" wrapText="1"/>
    </xf>
    <xf numFmtId="49" fontId="41" fillId="2" borderId="18" xfId="5" applyNumberFormat="1" applyFont="1" applyFill="1" applyBorder="1" applyAlignment="1">
      <alignment horizontal="left" vertical="center" wrapText="1"/>
    </xf>
    <xf numFmtId="4" fontId="42" fillId="2" borderId="3" xfId="0" applyNumberFormat="1" applyFont="1" applyFill="1" applyBorder="1" applyAlignment="1" applyProtection="1">
      <alignment horizontal="right" wrapText="1"/>
    </xf>
    <xf numFmtId="0" fontId="45" fillId="2" borderId="3" xfId="0" applyNumberFormat="1" applyFont="1" applyFill="1" applyBorder="1" applyAlignment="1" applyProtection="1">
      <alignment horizontal="left" vertical="center" wrapText="1" indent="1"/>
    </xf>
    <xf numFmtId="0" fontId="46" fillId="2" borderId="3" xfId="0" applyNumberFormat="1" applyFont="1" applyFill="1" applyBorder="1" applyAlignment="1" applyProtection="1">
      <alignment horizontal="left" vertical="center" wrapText="1"/>
    </xf>
    <xf numFmtId="4" fontId="40" fillId="2" borderId="3" xfId="0" applyNumberFormat="1" applyFont="1" applyFill="1" applyBorder="1" applyAlignment="1">
      <alignment horizontal="right"/>
    </xf>
    <xf numFmtId="4" fontId="47" fillId="0" borderId="3" xfId="0" applyNumberFormat="1" applyFont="1" applyBorder="1"/>
    <xf numFmtId="0" fontId="0" fillId="0" borderId="0" xfId="0" applyBorder="1"/>
    <xf numFmtId="4" fontId="30" fillId="0" borderId="0" xfId="3" quotePrefix="1" applyNumberFormat="1" applyFont="1" applyBorder="1" applyAlignment="1">
      <alignment vertical="center"/>
    </xf>
    <xf numFmtId="0" fontId="1" fillId="0" borderId="0" xfId="0" applyFont="1"/>
    <xf numFmtId="0" fontId="33" fillId="3" borderId="24" xfId="2" applyFont="1" applyFill="1" applyBorder="1" applyAlignment="1">
      <alignment horizontal="left"/>
    </xf>
    <xf numFmtId="4" fontId="48" fillId="3" borderId="3" xfId="2" applyNumberFormat="1" applyFont="1" applyFill="1" applyBorder="1"/>
    <xf numFmtId="4" fontId="48" fillId="3" borderId="3" xfId="0" applyNumberFormat="1" applyFont="1" applyFill="1" applyBorder="1"/>
    <xf numFmtId="0" fontId="36" fillId="5" borderId="3" xfId="0" applyFont="1" applyFill="1" applyBorder="1" applyAlignment="1">
      <alignment horizontal="left"/>
    </xf>
    <xf numFmtId="3" fontId="26" fillId="5" borderId="3" xfId="3" applyNumberFormat="1" applyFont="1" applyFill="1" applyBorder="1" applyAlignment="1">
      <alignment horizontal="center" vertical="center" wrapText="1"/>
    </xf>
    <xf numFmtId="4" fontId="36" fillId="5" borderId="3" xfId="0" applyNumberFormat="1" applyFont="1" applyFill="1" applyBorder="1"/>
    <xf numFmtId="0" fontId="28" fillId="0" borderId="22" xfId="3" applyNumberFormat="1" applyFont="1" applyBorder="1" applyAlignment="1">
      <alignment vertical="center" wrapText="1"/>
    </xf>
    <xf numFmtId="0" fontId="28" fillId="0" borderId="22" xfId="3" applyNumberFormat="1" applyFont="1" applyBorder="1" applyAlignment="1">
      <alignment vertical="center"/>
    </xf>
    <xf numFmtId="3" fontId="28" fillId="0" borderId="22" xfId="3" applyNumberFormat="1" applyFont="1" applyBorder="1" applyAlignment="1">
      <alignment horizontal="center" vertical="center" wrapText="1"/>
    </xf>
    <xf numFmtId="4" fontId="28" fillId="0" borderId="22" xfId="3" quotePrefix="1" applyNumberFormat="1" applyFont="1" applyBorder="1" applyAlignment="1">
      <alignment horizontal="center" vertical="center" wrapText="1"/>
    </xf>
    <xf numFmtId="4" fontId="48" fillId="5" borderId="3" xfId="2" applyNumberFormat="1" applyFont="1" applyFill="1" applyBorder="1"/>
    <xf numFmtId="3" fontId="26" fillId="5" borderId="3" xfId="3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/>
    <xf numFmtId="4" fontId="1" fillId="2" borderId="3" xfId="0" applyNumberFormat="1" applyFont="1" applyFill="1" applyBorder="1"/>
    <xf numFmtId="4" fontId="24" fillId="2" borderId="3" xfId="0" applyNumberFormat="1" applyFont="1" applyFill="1" applyBorder="1"/>
    <xf numFmtId="0" fontId="23" fillId="6" borderId="3" xfId="0" applyNumberFormat="1" applyFont="1" applyFill="1" applyBorder="1" applyAlignment="1" applyProtection="1">
      <alignment horizontal="left" vertical="center" wrapText="1"/>
    </xf>
    <xf numFmtId="0" fontId="19" fillId="6" borderId="3" xfId="0" applyNumberFormat="1" applyFont="1" applyFill="1" applyBorder="1" applyAlignment="1" applyProtection="1">
      <alignment horizontal="left" vertical="center" wrapText="1"/>
    </xf>
    <xf numFmtId="4" fontId="20" fillId="6" borderId="3" xfId="0" applyNumberFormat="1" applyFont="1" applyFill="1" applyBorder="1" applyAlignment="1"/>
    <xf numFmtId="4" fontId="20" fillId="6" borderId="16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39" fillId="3" borderId="1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/>
    </xf>
    <xf numFmtId="0" fontId="39" fillId="3" borderId="4" xfId="0" applyFont="1" applyFill="1" applyBorder="1" applyAlignment="1">
      <alignment horizontal="center"/>
    </xf>
    <xf numFmtId="0" fontId="23" fillId="3" borderId="1" xfId="0" quotePrefix="1" applyFont="1" applyFill="1" applyBorder="1" applyAlignment="1">
      <alignment horizontal="center" vertical="center"/>
    </xf>
    <xf numFmtId="0" fontId="23" fillId="3" borderId="2" xfId="0" quotePrefix="1" applyFont="1" applyFill="1" applyBorder="1" applyAlignment="1">
      <alignment horizontal="center" vertical="center"/>
    </xf>
    <xf numFmtId="0" fontId="23" fillId="3" borderId="4" xfId="0" quotePrefix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14" fillId="3" borderId="15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5" fillId="3" borderId="15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22" xfId="0" applyNumberFormat="1" applyFont="1" applyFill="1" applyBorder="1" applyAlignment="1" applyProtection="1">
      <alignment horizontal="center" vertical="center" wrapText="1"/>
    </xf>
    <xf numFmtId="0" fontId="39" fillId="3" borderId="3" xfId="0" applyFont="1" applyFill="1" applyBorder="1" applyAlignment="1">
      <alignment horizontal="center"/>
    </xf>
    <xf numFmtId="0" fontId="33" fillId="5" borderId="3" xfId="2" applyFont="1" applyFill="1" applyBorder="1" applyAlignment="1">
      <alignment horizontal="center" vertical="center"/>
    </xf>
    <xf numFmtId="3" fontId="19" fillId="0" borderId="5" xfId="3" applyNumberFormat="1" applyFont="1" applyBorder="1" applyAlignment="1">
      <alignment horizontal="left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4" fontId="48" fillId="5" borderId="3" xfId="2" applyNumberFormat="1" applyFont="1" applyFill="1" applyBorder="1" applyAlignment="1">
      <alignment horizontal="center" vertical="center"/>
    </xf>
    <xf numFmtId="0" fontId="33" fillId="5" borderId="3" xfId="2" applyFont="1" applyFill="1" applyBorder="1" applyAlignment="1">
      <alignment vertic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" fontId="22" fillId="2" borderId="0" xfId="0" applyNumberFormat="1" applyFont="1" applyFill="1"/>
    <xf numFmtId="4" fontId="39" fillId="2" borderId="3" xfId="0" applyNumberFormat="1" applyFont="1" applyFill="1" applyBorder="1" applyAlignment="1">
      <alignment vertical="top" wrapText="1"/>
    </xf>
    <xf numFmtId="4" fontId="22" fillId="2" borderId="3" xfId="0" applyNumberFormat="1" applyFont="1" applyFill="1" applyBorder="1" applyAlignment="1">
      <alignment vertical="top" wrapText="1"/>
    </xf>
    <xf numFmtId="4" fontId="0" fillId="2" borderId="0" xfId="0" applyNumberFormat="1" applyFill="1"/>
    <xf numFmtId="0" fontId="0" fillId="2" borderId="0" xfId="0" applyFill="1"/>
    <xf numFmtId="0" fontId="0" fillId="7" borderId="0" xfId="0" applyFill="1"/>
    <xf numFmtId="0" fontId="39" fillId="7" borderId="3" xfId="0" applyFont="1" applyFill="1" applyBorder="1"/>
    <xf numFmtId="0" fontId="16" fillId="7" borderId="3" xfId="0" applyFont="1" applyFill="1" applyBorder="1"/>
    <xf numFmtId="4" fontId="39" fillId="7" borderId="3" xfId="0" applyNumberFormat="1" applyFont="1" applyFill="1" applyBorder="1"/>
    <xf numFmtId="0" fontId="23" fillId="7" borderId="17" xfId="0" applyNumberFormat="1" applyFont="1" applyFill="1" applyBorder="1" applyAlignment="1" applyProtection="1">
      <alignment horizontal="right" vertical="center" wrapText="1"/>
    </xf>
    <xf numFmtId="0" fontId="23" fillId="7" borderId="3" xfId="0" applyNumberFormat="1" applyFont="1" applyFill="1" applyBorder="1" applyAlignment="1" applyProtection="1">
      <alignment horizontal="right" vertical="center" wrapText="1"/>
    </xf>
    <xf numFmtId="0" fontId="19" fillId="7" borderId="3" xfId="0" applyNumberFormat="1" applyFont="1" applyFill="1" applyBorder="1" applyAlignment="1" applyProtection="1">
      <alignment horizontal="right" vertical="center" wrapText="1"/>
    </xf>
    <xf numFmtId="0" fontId="23" fillId="7" borderId="3" xfId="0" applyNumberFormat="1" applyFont="1" applyFill="1" applyBorder="1" applyAlignment="1" applyProtection="1">
      <alignment horizontal="left" vertical="center" wrapText="1"/>
    </xf>
    <xf numFmtId="4" fontId="20" fillId="7" borderId="3" xfId="0" applyNumberFormat="1" applyFont="1" applyFill="1" applyBorder="1" applyAlignment="1">
      <alignment horizontal="right"/>
    </xf>
    <xf numFmtId="0" fontId="39" fillId="8" borderId="3" xfId="0" applyFont="1" applyFill="1" applyBorder="1"/>
    <xf numFmtId="0" fontId="16" fillId="8" borderId="3" xfId="0" applyFont="1" applyFill="1" applyBorder="1"/>
    <xf numFmtId="4" fontId="39" fillId="8" borderId="3" xfId="0" applyNumberFormat="1" applyFont="1" applyFill="1" applyBorder="1"/>
    <xf numFmtId="4" fontId="20" fillId="8" borderId="3" xfId="0" applyNumberFormat="1" applyFont="1" applyFill="1" applyBorder="1" applyAlignment="1">
      <alignment horizontal="right"/>
    </xf>
    <xf numFmtId="0" fontId="39" fillId="8" borderId="3" xfId="0" applyFont="1" applyFill="1" applyBorder="1" applyAlignment="1">
      <alignment wrapText="1"/>
    </xf>
    <xf numFmtId="0" fontId="24" fillId="8" borderId="3" xfId="0" quotePrefix="1" applyFont="1" applyFill="1" applyBorder="1" applyAlignment="1">
      <alignment horizontal="right" vertical="center"/>
    </xf>
    <xf numFmtId="0" fontId="18" fillId="8" borderId="3" xfId="0" quotePrefix="1" applyFont="1" applyFill="1" applyBorder="1" applyAlignment="1">
      <alignment horizontal="right" vertical="center"/>
    </xf>
    <xf numFmtId="0" fontId="23" fillId="8" borderId="3" xfId="0" quotePrefix="1" applyFont="1" applyFill="1" applyBorder="1" applyAlignment="1">
      <alignment horizontal="left" vertical="center" wrapText="1"/>
    </xf>
    <xf numFmtId="0" fontId="23" fillId="8" borderId="3" xfId="0" applyNumberFormat="1" applyFont="1" applyFill="1" applyBorder="1" applyAlignment="1" applyProtection="1">
      <alignment horizontal="right" vertical="center" wrapText="1"/>
    </xf>
    <xf numFmtId="0" fontId="24" fillId="8" borderId="3" xfId="0" applyNumberFormat="1" applyFont="1" applyFill="1" applyBorder="1" applyAlignment="1" applyProtection="1">
      <alignment horizontal="right" vertical="center" wrapText="1"/>
    </xf>
    <xf numFmtId="0" fontId="18" fillId="8" borderId="3" xfId="0" applyNumberFormat="1" applyFont="1" applyFill="1" applyBorder="1" applyAlignment="1" applyProtection="1">
      <alignment horizontal="right" vertical="center" wrapText="1"/>
    </xf>
    <xf numFmtId="0" fontId="23" fillId="8" borderId="3" xfId="0" applyNumberFormat="1" applyFont="1" applyFill="1" applyBorder="1" applyAlignment="1" applyProtection="1">
      <alignment horizontal="left" vertical="center" wrapText="1"/>
    </xf>
    <xf numFmtId="0" fontId="23" fillId="8" borderId="3" xfId="0" quotePrefix="1" applyFont="1" applyFill="1" applyBorder="1" applyAlignment="1">
      <alignment horizontal="right" vertical="center"/>
    </xf>
  </cellXfs>
  <cellStyles count="7">
    <cellStyle name="Bilješka" xfId="2" builtinId="10"/>
    <cellStyle name="Normalno" xfId="0" builtinId="0"/>
    <cellStyle name="Normalno 2" xfId="5"/>
    <cellStyle name="Normalno 4" xfId="6"/>
    <cellStyle name="Obično 2" xfId="3"/>
    <cellStyle name="Obično 3" xfId="4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6"/>
  <sheetViews>
    <sheetView topLeftCell="F1" zoomScaleNormal="100" workbookViewId="0">
      <selection activeCell="K12" sqref="K12"/>
    </sheetView>
  </sheetViews>
  <sheetFormatPr defaultRowHeight="15" x14ac:dyDescent="0.25"/>
  <cols>
    <col min="6" max="9" width="25.28515625" customWidth="1"/>
    <col min="10" max="11" width="15.7109375" customWidth="1"/>
    <col min="12" max="12" width="25.28515625" customWidth="1"/>
  </cols>
  <sheetData>
    <row r="1" spans="2:12" ht="42" customHeight="1" x14ac:dyDescent="0.25">
      <c r="B1" s="245" t="s">
        <v>189</v>
      </c>
      <c r="C1" s="245"/>
      <c r="D1" s="245"/>
      <c r="E1" s="245"/>
      <c r="F1" s="245"/>
      <c r="G1" s="245"/>
      <c r="H1" s="245"/>
      <c r="I1" s="245"/>
      <c r="J1" s="245"/>
      <c r="K1" s="245"/>
      <c r="L1" s="9"/>
    </row>
    <row r="2" spans="2:12" ht="18" customHeight="1" x14ac:dyDescent="0.25"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3"/>
    </row>
    <row r="3" spans="2:12" ht="15.75" customHeight="1" x14ac:dyDescent="0.25">
      <c r="B3" s="245" t="s">
        <v>9</v>
      </c>
      <c r="C3" s="245"/>
      <c r="D3" s="245"/>
      <c r="E3" s="245"/>
      <c r="F3" s="245"/>
      <c r="G3" s="245"/>
      <c r="H3" s="245"/>
      <c r="I3" s="245"/>
      <c r="J3" s="245"/>
      <c r="K3" s="245"/>
      <c r="L3" s="8"/>
    </row>
    <row r="4" spans="2:12" ht="18" x14ac:dyDescent="0.25"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4"/>
    </row>
    <row r="5" spans="2:12" ht="18" customHeight="1" x14ac:dyDescent="0.25">
      <c r="B5" s="245" t="s">
        <v>34</v>
      </c>
      <c r="C5" s="245"/>
      <c r="D5" s="245"/>
      <c r="E5" s="245"/>
      <c r="F5" s="245"/>
      <c r="G5" s="245"/>
      <c r="H5" s="245"/>
      <c r="I5" s="245"/>
      <c r="J5" s="245"/>
      <c r="K5" s="245"/>
      <c r="L5" s="7"/>
    </row>
    <row r="6" spans="2:12" ht="18" customHeight="1" x14ac:dyDescent="0.25"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7"/>
    </row>
    <row r="7" spans="2:12" ht="18" customHeight="1" x14ac:dyDescent="0.25">
      <c r="B7" s="262" t="s">
        <v>41</v>
      </c>
      <c r="C7" s="262"/>
      <c r="D7" s="262"/>
      <c r="E7" s="262"/>
      <c r="F7" s="262"/>
      <c r="G7" s="29"/>
      <c r="H7" s="25"/>
      <c r="I7" s="25"/>
      <c r="J7" s="26"/>
      <c r="K7" s="26"/>
    </row>
    <row r="8" spans="2:12" ht="25.5" x14ac:dyDescent="0.25">
      <c r="B8" s="255" t="s">
        <v>7</v>
      </c>
      <c r="C8" s="255"/>
      <c r="D8" s="255"/>
      <c r="E8" s="255"/>
      <c r="F8" s="255"/>
      <c r="G8" s="10" t="s">
        <v>69</v>
      </c>
      <c r="H8" s="10" t="s">
        <v>191</v>
      </c>
      <c r="I8" s="10" t="s">
        <v>192</v>
      </c>
      <c r="J8" s="10" t="s">
        <v>16</v>
      </c>
      <c r="K8" s="10" t="s">
        <v>32</v>
      </c>
    </row>
    <row r="9" spans="2:12" x14ac:dyDescent="0.25">
      <c r="B9" s="256">
        <v>1</v>
      </c>
      <c r="C9" s="256"/>
      <c r="D9" s="256"/>
      <c r="E9" s="256"/>
      <c r="F9" s="257"/>
      <c r="G9" s="15">
        <v>2</v>
      </c>
      <c r="H9" s="14">
        <v>3</v>
      </c>
      <c r="I9" s="14">
        <v>4</v>
      </c>
      <c r="J9" s="14" t="s">
        <v>182</v>
      </c>
      <c r="K9" s="14" t="s">
        <v>183</v>
      </c>
    </row>
    <row r="10" spans="2:12" x14ac:dyDescent="0.25">
      <c r="B10" s="251" t="s">
        <v>18</v>
      </c>
      <c r="C10" s="252"/>
      <c r="D10" s="252"/>
      <c r="E10" s="252"/>
      <c r="F10" s="253"/>
      <c r="G10" s="194">
        <v>712261.77</v>
      </c>
      <c r="H10" s="206">
        <v>638370.84</v>
      </c>
      <c r="I10" s="206">
        <v>883033.37</v>
      </c>
      <c r="J10" s="195">
        <f>I10/G10*100</f>
        <v>123.97596041129653</v>
      </c>
      <c r="K10" s="195">
        <f>I10/H10*100</f>
        <v>138.32608174897211</v>
      </c>
    </row>
    <row r="11" spans="2:12" x14ac:dyDescent="0.25">
      <c r="B11" s="254" t="s">
        <v>17</v>
      </c>
      <c r="C11" s="253"/>
      <c r="D11" s="253"/>
      <c r="E11" s="253"/>
      <c r="F11" s="253"/>
      <c r="G11" s="194">
        <v>0</v>
      </c>
      <c r="H11" s="206">
        <v>0</v>
      </c>
      <c r="I11" s="206">
        <v>0</v>
      </c>
      <c r="J11" s="195">
        <v>0</v>
      </c>
      <c r="K11" s="195">
        <v>0</v>
      </c>
    </row>
    <row r="12" spans="2:12" x14ac:dyDescent="0.25">
      <c r="B12" s="248" t="s">
        <v>0</v>
      </c>
      <c r="C12" s="249"/>
      <c r="D12" s="249"/>
      <c r="E12" s="249"/>
      <c r="F12" s="250"/>
      <c r="G12" s="196">
        <v>712261.77</v>
      </c>
      <c r="H12" s="196">
        <v>638370.84</v>
      </c>
      <c r="I12" s="196">
        <v>883033.37</v>
      </c>
      <c r="J12" s="210">
        <f t="shared" ref="J12:J16" si="0">I12/G12*100</f>
        <v>123.97596041129653</v>
      </c>
      <c r="K12" s="210">
        <f t="shared" ref="K12:K16" si="1">I12/H12*100</f>
        <v>138.32608174897211</v>
      </c>
    </row>
    <row r="13" spans="2:12" x14ac:dyDescent="0.25">
      <c r="B13" s="261" t="s">
        <v>19</v>
      </c>
      <c r="C13" s="252"/>
      <c r="D13" s="252"/>
      <c r="E13" s="252"/>
      <c r="F13" s="252"/>
      <c r="G13" s="197">
        <v>712261.77</v>
      </c>
      <c r="H13" s="206">
        <v>638370.84</v>
      </c>
      <c r="I13" s="206">
        <v>876535.43</v>
      </c>
      <c r="J13" s="195">
        <f t="shared" si="0"/>
        <v>123.06366379877443</v>
      </c>
      <c r="K13" s="195">
        <f t="shared" si="1"/>
        <v>137.30818751056987</v>
      </c>
    </row>
    <row r="14" spans="2:12" x14ac:dyDescent="0.25">
      <c r="B14" s="259" t="s">
        <v>20</v>
      </c>
      <c r="C14" s="253"/>
      <c r="D14" s="253"/>
      <c r="E14" s="253"/>
      <c r="F14" s="253"/>
      <c r="G14" s="194">
        <v>0</v>
      </c>
      <c r="H14" s="207">
        <v>0</v>
      </c>
      <c r="I14" s="207">
        <v>0</v>
      </c>
      <c r="J14" s="195">
        <v>0</v>
      </c>
      <c r="K14" s="195">
        <v>0</v>
      </c>
    </row>
    <row r="15" spans="2:12" x14ac:dyDescent="0.25">
      <c r="B15" s="6" t="s">
        <v>1</v>
      </c>
      <c r="C15" s="23"/>
      <c r="D15" s="23"/>
      <c r="E15" s="23"/>
      <c r="F15" s="23"/>
      <c r="G15" s="196">
        <f>SUM(G13:G14)</f>
        <v>712261.77</v>
      </c>
      <c r="H15" s="196">
        <f t="shared" ref="H15:I15" si="2">SUM(H13:H14)</f>
        <v>638370.84</v>
      </c>
      <c r="I15" s="196">
        <f t="shared" si="2"/>
        <v>876535.43</v>
      </c>
      <c r="J15" s="210">
        <f t="shared" si="0"/>
        <v>123.06366379877443</v>
      </c>
      <c r="K15" s="210">
        <f t="shared" si="1"/>
        <v>137.30818751056987</v>
      </c>
    </row>
    <row r="16" spans="2:12" x14ac:dyDescent="0.25">
      <c r="B16" s="260" t="s">
        <v>2</v>
      </c>
      <c r="C16" s="249"/>
      <c r="D16" s="249"/>
      <c r="E16" s="249"/>
      <c r="F16" s="249"/>
      <c r="G16" s="209">
        <f>G12-G15</f>
        <v>0</v>
      </c>
      <c r="H16" s="199">
        <f>H12-H15</f>
        <v>0</v>
      </c>
      <c r="I16" s="199">
        <f>I12-I15</f>
        <v>6497.9399999999441</v>
      </c>
      <c r="J16" s="210" t="e">
        <f t="shared" si="0"/>
        <v>#DIV/0!</v>
      </c>
      <c r="K16" s="210" t="e">
        <f t="shared" si="1"/>
        <v>#DIV/0!</v>
      </c>
    </row>
    <row r="17" spans="1:48" ht="18" x14ac:dyDescent="0.25">
      <c r="B17" s="264"/>
      <c r="C17" s="264"/>
      <c r="D17" s="264"/>
      <c r="E17" s="264"/>
      <c r="F17" s="264"/>
      <c r="G17" s="264"/>
      <c r="H17" s="264"/>
      <c r="I17" s="264"/>
      <c r="J17" s="264"/>
      <c r="K17" s="264"/>
      <c r="L17" s="1"/>
    </row>
    <row r="18" spans="1:48" ht="18" customHeight="1" x14ac:dyDescent="0.25">
      <c r="B18" s="268" t="s">
        <v>38</v>
      </c>
      <c r="C18" s="268"/>
      <c r="D18" s="268"/>
      <c r="E18" s="268"/>
      <c r="F18" s="268"/>
      <c r="G18" s="24"/>
      <c r="H18" s="25"/>
      <c r="I18" s="25"/>
      <c r="J18" s="26"/>
      <c r="K18" s="26"/>
      <c r="L18" s="1"/>
    </row>
    <row r="19" spans="1:48" ht="25.5" x14ac:dyDescent="0.25">
      <c r="B19" s="255" t="s">
        <v>7</v>
      </c>
      <c r="C19" s="255"/>
      <c r="D19" s="255"/>
      <c r="E19" s="255"/>
      <c r="F19" s="255"/>
      <c r="G19" s="10" t="s">
        <v>190</v>
      </c>
      <c r="H19" s="10" t="s">
        <v>191</v>
      </c>
      <c r="I19" s="10" t="s">
        <v>192</v>
      </c>
      <c r="J19" s="2" t="s">
        <v>16</v>
      </c>
      <c r="K19" s="2" t="s">
        <v>32</v>
      </c>
    </row>
    <row r="20" spans="1:48" x14ac:dyDescent="0.25">
      <c r="B20" s="269">
        <v>1</v>
      </c>
      <c r="C20" s="270"/>
      <c r="D20" s="270"/>
      <c r="E20" s="270"/>
      <c r="F20" s="270"/>
      <c r="G20" s="16">
        <v>2</v>
      </c>
      <c r="H20" s="14">
        <v>3</v>
      </c>
      <c r="I20" s="14">
        <v>4</v>
      </c>
      <c r="J20" s="14" t="s">
        <v>182</v>
      </c>
      <c r="K20" s="14" t="s">
        <v>183</v>
      </c>
    </row>
    <row r="21" spans="1:48" ht="15.75" customHeight="1" x14ac:dyDescent="0.25">
      <c r="B21" s="251" t="s">
        <v>21</v>
      </c>
      <c r="C21" s="271"/>
      <c r="D21" s="271"/>
      <c r="E21" s="271"/>
      <c r="F21" s="271"/>
      <c r="G21" s="200"/>
      <c r="H21" s="198"/>
      <c r="I21" s="198"/>
      <c r="J21" s="198"/>
      <c r="K21" s="198"/>
    </row>
    <row r="22" spans="1:48" x14ac:dyDescent="0.25">
      <c r="B22" s="251" t="s">
        <v>22</v>
      </c>
      <c r="C22" s="252"/>
      <c r="D22" s="252"/>
      <c r="E22" s="252"/>
      <c r="F22" s="252"/>
      <c r="G22" s="197"/>
      <c r="H22" s="198"/>
      <c r="I22" s="198"/>
      <c r="J22" s="198"/>
      <c r="K22" s="198"/>
    </row>
    <row r="23" spans="1:48" ht="15" customHeight="1" x14ac:dyDescent="0.25">
      <c r="B23" s="265" t="s">
        <v>33</v>
      </c>
      <c r="C23" s="266"/>
      <c r="D23" s="266"/>
      <c r="E23" s="266"/>
      <c r="F23" s="267"/>
      <c r="G23" s="201"/>
      <c r="H23" s="202"/>
      <c r="I23" s="202"/>
      <c r="J23" s="202"/>
      <c r="K23" s="202"/>
    </row>
    <row r="24" spans="1:48" s="19" customFormat="1" ht="15" customHeight="1" x14ac:dyDescent="0.25">
      <c r="A24"/>
      <c r="B24" s="251" t="s">
        <v>13</v>
      </c>
      <c r="C24" s="252"/>
      <c r="D24" s="252"/>
      <c r="E24" s="252"/>
      <c r="F24" s="252"/>
      <c r="G24" s="197">
        <v>0</v>
      </c>
      <c r="H24" s="208">
        <v>4855.62</v>
      </c>
      <c r="I24" s="208">
        <v>4840.88</v>
      </c>
      <c r="J24" s="198">
        <v>0</v>
      </c>
      <c r="K24" s="198">
        <f>I24/H24*100</f>
        <v>99.696434234968962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19" customFormat="1" ht="15" customHeight="1" x14ac:dyDescent="0.25">
      <c r="A25"/>
      <c r="B25" s="251" t="s">
        <v>37</v>
      </c>
      <c r="C25" s="252"/>
      <c r="D25" s="252"/>
      <c r="E25" s="252"/>
      <c r="F25" s="252"/>
      <c r="G25" s="197"/>
      <c r="H25" s="198"/>
      <c r="I25" s="198"/>
      <c r="J25" s="198"/>
      <c r="K25" s="198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22" customFormat="1" x14ac:dyDescent="0.25">
      <c r="A26" s="21"/>
      <c r="B26" s="265" t="s">
        <v>39</v>
      </c>
      <c r="C26" s="266"/>
      <c r="D26" s="266"/>
      <c r="E26" s="266"/>
      <c r="F26" s="267"/>
      <c r="G26" s="201"/>
      <c r="H26" s="203"/>
      <c r="I26" s="203"/>
      <c r="J26" s="203"/>
      <c r="K26" s="203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</row>
    <row r="27" spans="1:48" ht="15.75" x14ac:dyDescent="0.25">
      <c r="B27" s="258" t="s">
        <v>40</v>
      </c>
      <c r="C27" s="258"/>
      <c r="D27" s="258"/>
      <c r="E27" s="258"/>
      <c r="F27" s="258"/>
      <c r="G27" s="204"/>
      <c r="H27" s="205"/>
      <c r="I27" s="205"/>
      <c r="J27" s="205"/>
      <c r="K27" s="205"/>
    </row>
    <row r="29" spans="1:48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7"/>
    </row>
    <row r="30" spans="1:48" x14ac:dyDescent="0.25">
      <c r="B30" s="246" t="s">
        <v>44</v>
      </c>
      <c r="C30" s="246"/>
      <c r="D30" s="246"/>
      <c r="E30" s="246"/>
      <c r="F30" s="246"/>
      <c r="G30" s="246"/>
      <c r="H30" s="246"/>
      <c r="I30" s="246"/>
      <c r="J30" s="246"/>
      <c r="K30" s="246"/>
    </row>
    <row r="31" spans="1:48" ht="15" customHeight="1" x14ac:dyDescent="0.25">
      <c r="B31" s="246" t="s">
        <v>45</v>
      </c>
      <c r="C31" s="246"/>
      <c r="D31" s="246"/>
      <c r="E31" s="246"/>
      <c r="F31" s="246"/>
      <c r="G31" s="246"/>
      <c r="H31" s="246"/>
      <c r="I31" s="246"/>
      <c r="J31" s="246"/>
      <c r="K31" s="246"/>
    </row>
    <row r="32" spans="1:48" ht="15" customHeight="1" x14ac:dyDescent="0.25">
      <c r="B32" s="246" t="s">
        <v>47</v>
      </c>
      <c r="C32" s="246"/>
      <c r="D32" s="246"/>
      <c r="E32" s="246"/>
      <c r="F32" s="246"/>
      <c r="G32" s="246"/>
      <c r="H32" s="246"/>
      <c r="I32" s="246"/>
      <c r="J32" s="246"/>
      <c r="K32" s="246"/>
    </row>
    <row r="33" spans="2:11" ht="15" customHeight="1" x14ac:dyDescent="0.25">
      <c r="B33" s="246" t="s">
        <v>48</v>
      </c>
      <c r="C33" s="246"/>
      <c r="D33" s="246"/>
      <c r="E33" s="246"/>
      <c r="F33" s="246"/>
      <c r="G33" s="246"/>
      <c r="H33" s="246"/>
      <c r="I33" s="246"/>
      <c r="J33" s="246"/>
      <c r="K33" s="246"/>
    </row>
    <row r="34" spans="2:11" ht="36.75" customHeight="1" x14ac:dyDescent="0.25">
      <c r="B34" s="246"/>
      <c r="C34" s="246"/>
      <c r="D34" s="246"/>
      <c r="E34" s="246"/>
      <c r="F34" s="246"/>
      <c r="G34" s="246"/>
      <c r="H34" s="246"/>
      <c r="I34" s="246"/>
      <c r="J34" s="246"/>
      <c r="K34" s="246"/>
    </row>
    <row r="35" spans="2:11" ht="15" customHeight="1" x14ac:dyDescent="0.25">
      <c r="B35" s="247" t="s">
        <v>49</v>
      </c>
      <c r="C35" s="247"/>
      <c r="D35" s="247"/>
      <c r="E35" s="247"/>
      <c r="F35" s="247"/>
      <c r="G35" s="247"/>
      <c r="H35" s="247"/>
      <c r="I35" s="247"/>
      <c r="J35" s="247"/>
      <c r="K35" s="247"/>
    </row>
    <row r="36" spans="2:11" x14ac:dyDescent="0.25">
      <c r="B36" s="247"/>
      <c r="C36" s="247"/>
      <c r="D36" s="247"/>
      <c r="E36" s="247"/>
      <c r="F36" s="247"/>
      <c r="G36" s="247"/>
      <c r="H36" s="247"/>
      <c r="I36" s="247"/>
      <c r="J36" s="247"/>
      <c r="K36" s="247"/>
    </row>
  </sheetData>
  <mergeCells count="31">
    <mergeCell ref="B32:K32"/>
    <mergeCell ref="B2:K2"/>
    <mergeCell ref="B4:K4"/>
    <mergeCell ref="B6:K6"/>
    <mergeCell ref="B17:K17"/>
    <mergeCell ref="B5:K5"/>
    <mergeCell ref="B3:K3"/>
    <mergeCell ref="B26:F26"/>
    <mergeCell ref="B23:F23"/>
    <mergeCell ref="B18:F18"/>
    <mergeCell ref="B24:F24"/>
    <mergeCell ref="B25:F25"/>
    <mergeCell ref="B19:F19"/>
    <mergeCell ref="B20:F20"/>
    <mergeCell ref="B21:F21"/>
    <mergeCell ref="B1:K1"/>
    <mergeCell ref="B33:K34"/>
    <mergeCell ref="B35:K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K30"/>
    <mergeCell ref="B31:K31"/>
    <mergeCell ref="B7:F7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9"/>
  <sheetViews>
    <sheetView tabSelected="1" topLeftCell="D35" zoomScale="90" zoomScaleNormal="90" workbookViewId="0">
      <selection activeCell="H44" sqref="H44:I4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style="99" customWidth="1"/>
    <col min="6" max="6" width="44.7109375" customWidth="1"/>
    <col min="7" max="7" width="25.28515625" style="313" customWidth="1"/>
    <col min="8" max="9" width="25.28515625" customWidth="1"/>
    <col min="10" max="11" width="15.7109375" customWidth="1"/>
    <col min="15" max="15" width="12.5703125" bestFit="1" customWidth="1"/>
  </cols>
  <sheetData>
    <row r="1" spans="2:11" ht="18.75" thickBot="1" x14ac:dyDescent="0.3"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2:11" ht="15.75" customHeight="1" x14ac:dyDescent="0.25">
      <c r="B2" s="278" t="s">
        <v>9</v>
      </c>
      <c r="C2" s="279"/>
      <c r="D2" s="279"/>
      <c r="E2" s="279"/>
      <c r="F2" s="279"/>
      <c r="G2" s="279"/>
      <c r="H2" s="279"/>
      <c r="I2" s="279"/>
      <c r="J2" s="279"/>
      <c r="K2" s="280"/>
    </row>
    <row r="3" spans="2:11" ht="18" x14ac:dyDescent="0.25">
      <c r="B3" s="292"/>
      <c r="C3" s="263"/>
      <c r="D3" s="263"/>
      <c r="E3" s="263"/>
      <c r="F3" s="263"/>
      <c r="G3" s="263"/>
      <c r="H3" s="263"/>
      <c r="I3" s="263"/>
      <c r="J3" s="263"/>
      <c r="K3" s="293"/>
    </row>
    <row r="4" spans="2:11" ht="15.75" customHeight="1" x14ac:dyDescent="0.25">
      <c r="B4" s="281" t="s">
        <v>35</v>
      </c>
      <c r="C4" s="245"/>
      <c r="D4" s="245"/>
      <c r="E4" s="245"/>
      <c r="F4" s="245"/>
      <c r="G4" s="245"/>
      <c r="H4" s="245"/>
      <c r="I4" s="245"/>
      <c r="J4" s="245"/>
      <c r="K4" s="282"/>
    </row>
    <row r="5" spans="2:11" ht="18" x14ac:dyDescent="0.25">
      <c r="B5" s="292"/>
      <c r="C5" s="263"/>
      <c r="D5" s="263"/>
      <c r="E5" s="263"/>
      <c r="F5" s="263"/>
      <c r="G5" s="263"/>
      <c r="H5" s="263"/>
      <c r="I5" s="263"/>
      <c r="J5" s="263"/>
      <c r="K5" s="293"/>
    </row>
    <row r="6" spans="2:11" ht="15.75" customHeight="1" x14ac:dyDescent="0.25">
      <c r="B6" s="281" t="s">
        <v>26</v>
      </c>
      <c r="C6" s="245"/>
      <c r="D6" s="245"/>
      <c r="E6" s="245"/>
      <c r="F6" s="245"/>
      <c r="G6" s="245"/>
      <c r="H6" s="245"/>
      <c r="I6" s="245"/>
      <c r="J6" s="245"/>
      <c r="K6" s="282"/>
    </row>
    <row r="7" spans="2:11" ht="18" x14ac:dyDescent="0.25">
      <c r="B7" s="289"/>
      <c r="C7" s="290"/>
      <c r="D7" s="290"/>
      <c r="E7" s="290"/>
      <c r="F7" s="290"/>
      <c r="G7" s="290"/>
      <c r="H7" s="290"/>
      <c r="I7" s="290"/>
      <c r="J7" s="290"/>
      <c r="K7" s="291"/>
    </row>
    <row r="8" spans="2:11" ht="45" customHeight="1" x14ac:dyDescent="0.25">
      <c r="B8" s="286" t="s">
        <v>7</v>
      </c>
      <c r="C8" s="287"/>
      <c r="D8" s="287"/>
      <c r="E8" s="287"/>
      <c r="F8" s="288"/>
      <c r="G8" s="2" t="s">
        <v>69</v>
      </c>
      <c r="H8" s="18" t="s">
        <v>191</v>
      </c>
      <c r="I8" s="18" t="s">
        <v>192</v>
      </c>
      <c r="J8" s="18" t="s">
        <v>16</v>
      </c>
      <c r="K8" s="93" t="s">
        <v>32</v>
      </c>
    </row>
    <row r="9" spans="2:11" x14ac:dyDescent="0.25">
      <c r="B9" s="283">
        <v>1</v>
      </c>
      <c r="C9" s="284"/>
      <c r="D9" s="284"/>
      <c r="E9" s="284"/>
      <c r="F9" s="285"/>
      <c r="G9" s="14">
        <v>2</v>
      </c>
      <c r="H9" s="20">
        <v>3</v>
      </c>
      <c r="I9" s="20">
        <v>4</v>
      </c>
      <c r="J9" s="20" t="s">
        <v>182</v>
      </c>
      <c r="K9" s="94" t="s">
        <v>183</v>
      </c>
    </row>
    <row r="10" spans="2:11" ht="15.75" x14ac:dyDescent="0.25">
      <c r="B10" s="95"/>
      <c r="C10" s="45"/>
      <c r="D10" s="45"/>
      <c r="E10" s="38"/>
      <c r="F10" s="45" t="s">
        <v>31</v>
      </c>
      <c r="G10" s="39"/>
      <c r="H10" s="39"/>
      <c r="I10" s="40"/>
      <c r="J10" s="40"/>
      <c r="K10" s="96"/>
    </row>
    <row r="11" spans="2:11" ht="15.75" x14ac:dyDescent="0.25">
      <c r="B11" s="95">
        <v>6</v>
      </c>
      <c r="C11" s="241"/>
      <c r="D11" s="241"/>
      <c r="E11" s="242"/>
      <c r="F11" s="241" t="s">
        <v>3</v>
      </c>
      <c r="G11" s="41">
        <f>G12+G22+G25+G29</f>
        <v>712261.77</v>
      </c>
      <c r="H11" s="243">
        <f>H12+H22+H25+H29</f>
        <v>638370.84</v>
      </c>
      <c r="I11" s="243">
        <f t="shared" ref="I11" si="0">I12+I22+I25+I29</f>
        <v>876535.42999999993</v>
      </c>
      <c r="J11" s="243">
        <f>I11/G11*100</f>
        <v>123.06366379877443</v>
      </c>
      <c r="K11" s="244">
        <f>I11/H11*100</f>
        <v>137.30818751056987</v>
      </c>
    </row>
    <row r="12" spans="2:11" ht="31.5" x14ac:dyDescent="0.25">
      <c r="B12" s="153"/>
      <c r="C12" s="154">
        <v>63</v>
      </c>
      <c r="D12" s="154"/>
      <c r="E12" s="154"/>
      <c r="F12" s="154" t="s">
        <v>11</v>
      </c>
      <c r="G12" s="42">
        <f>SUM(G13,G18,G19)</f>
        <v>626372.75</v>
      </c>
      <c r="H12" s="149">
        <f t="shared" ref="H12:I12" si="1">SUM(H13,H18,H19)</f>
        <v>547364.21</v>
      </c>
      <c r="I12" s="149">
        <f t="shared" si="1"/>
        <v>788383.79999999993</v>
      </c>
      <c r="J12" s="165">
        <f t="shared" ref="J12:J32" si="2">I12/G12*100</f>
        <v>125.86495820579677</v>
      </c>
      <c r="K12" s="167">
        <f t="shared" ref="K12:K32" si="3">I12/H12*100</f>
        <v>144.03276385206115</v>
      </c>
    </row>
    <row r="13" spans="2:11" ht="33.75" customHeight="1" x14ac:dyDescent="0.25">
      <c r="B13" s="97"/>
      <c r="C13" s="36"/>
      <c r="D13" s="36">
        <v>636</v>
      </c>
      <c r="E13" s="36"/>
      <c r="F13" s="37" t="s">
        <v>50</v>
      </c>
      <c r="G13" s="42">
        <f>SUM(G14,G17)</f>
        <v>617337.98</v>
      </c>
      <c r="H13" s="42">
        <f t="shared" ref="H13:I13" si="4">SUM(H14,H17)</f>
        <v>545710.21</v>
      </c>
      <c r="I13" s="42">
        <f t="shared" si="4"/>
        <v>786729.79999999993</v>
      </c>
      <c r="J13" s="41">
        <f t="shared" si="2"/>
        <v>127.43907316377974</v>
      </c>
      <c r="K13" s="166">
        <f t="shared" si="3"/>
        <v>144.16622331475162</v>
      </c>
    </row>
    <row r="14" spans="2:11" ht="31.5" customHeight="1" x14ac:dyDescent="0.25">
      <c r="B14" s="97"/>
      <c r="C14" s="36"/>
      <c r="D14" s="36"/>
      <c r="E14" s="36">
        <v>6361</v>
      </c>
      <c r="F14" s="37" t="s">
        <v>51</v>
      </c>
      <c r="G14" s="42">
        <f>SUM(G15:G16)</f>
        <v>617337.98</v>
      </c>
      <c r="H14" s="42">
        <f t="shared" ref="H14:I14" si="5">SUM(H15:H16)</f>
        <v>545710.21</v>
      </c>
      <c r="I14" s="42">
        <f t="shared" si="5"/>
        <v>786729.79999999993</v>
      </c>
      <c r="J14" s="41">
        <f t="shared" si="2"/>
        <v>127.43907316377974</v>
      </c>
      <c r="K14" s="166">
        <f t="shared" si="3"/>
        <v>144.16622331475162</v>
      </c>
    </row>
    <row r="15" spans="2:11" ht="36.75" customHeight="1" x14ac:dyDescent="0.25">
      <c r="B15" s="97"/>
      <c r="C15" s="36"/>
      <c r="D15" s="36"/>
      <c r="E15" s="34">
        <v>63612</v>
      </c>
      <c r="F15" s="35" t="s">
        <v>52</v>
      </c>
      <c r="G15" s="42">
        <v>615949.82999999996</v>
      </c>
      <c r="H15" s="42">
        <v>545710.21</v>
      </c>
      <c r="I15" s="43">
        <v>785518.07999999996</v>
      </c>
      <c r="J15" s="41">
        <f t="shared" si="2"/>
        <v>127.52955545096911</v>
      </c>
      <c r="K15" s="166">
        <f t="shared" si="3"/>
        <v>143.94417872445524</v>
      </c>
    </row>
    <row r="16" spans="2:11" ht="36.75" customHeight="1" x14ac:dyDescent="0.25">
      <c r="B16" s="97"/>
      <c r="C16" s="36"/>
      <c r="D16" s="36"/>
      <c r="E16" s="34">
        <v>63613</v>
      </c>
      <c r="F16" s="35" t="s">
        <v>53</v>
      </c>
      <c r="G16" s="42">
        <v>1388.15</v>
      </c>
      <c r="H16" s="42">
        <v>0</v>
      </c>
      <c r="I16" s="43">
        <v>1211.72</v>
      </c>
      <c r="J16" s="41">
        <f t="shared" si="2"/>
        <v>87.290278428123756</v>
      </c>
      <c r="K16" s="166" t="e">
        <f t="shared" si="3"/>
        <v>#DIV/0!</v>
      </c>
    </row>
    <row r="17" spans="2:15" ht="36.75" customHeight="1" x14ac:dyDescent="0.25">
      <c r="B17" s="97"/>
      <c r="C17" s="36"/>
      <c r="D17" s="36"/>
      <c r="E17" s="36">
        <v>6362</v>
      </c>
      <c r="F17" s="37" t="s">
        <v>54</v>
      </c>
      <c r="G17" s="42">
        <v>0</v>
      </c>
      <c r="H17" s="42">
        <v>0</v>
      </c>
      <c r="I17" s="43">
        <v>0</v>
      </c>
      <c r="J17" s="41">
        <v>0</v>
      </c>
      <c r="K17" s="166" t="e">
        <f t="shared" si="3"/>
        <v>#DIV/0!</v>
      </c>
    </row>
    <row r="18" spans="2:15" ht="36.75" customHeight="1" x14ac:dyDescent="0.25">
      <c r="B18" s="97"/>
      <c r="C18" s="36"/>
      <c r="D18" s="36">
        <v>638</v>
      </c>
      <c r="E18" s="36">
        <v>6381</v>
      </c>
      <c r="F18" s="37" t="s">
        <v>220</v>
      </c>
      <c r="G18" s="42">
        <v>9034.77</v>
      </c>
      <c r="H18" s="42">
        <v>1654</v>
      </c>
      <c r="I18" s="43">
        <v>1654</v>
      </c>
      <c r="J18" s="41">
        <f t="shared" si="2"/>
        <v>18.307051535346222</v>
      </c>
      <c r="K18" s="166"/>
    </row>
    <row r="19" spans="2:15" ht="36.75" customHeight="1" x14ac:dyDescent="0.25">
      <c r="B19" s="97"/>
      <c r="C19" s="36"/>
      <c r="D19" s="36">
        <v>639</v>
      </c>
      <c r="E19" s="36"/>
      <c r="F19" s="37" t="s">
        <v>55</v>
      </c>
      <c r="G19" s="42">
        <v>0</v>
      </c>
      <c r="H19" s="42">
        <v>0</v>
      </c>
      <c r="I19" s="42">
        <v>0</v>
      </c>
      <c r="J19" s="41">
        <v>0</v>
      </c>
      <c r="K19" s="166" t="e">
        <f t="shared" si="3"/>
        <v>#DIV/0!</v>
      </c>
    </row>
    <row r="20" spans="2:15" ht="36.75" customHeight="1" x14ac:dyDescent="0.25">
      <c r="B20" s="97"/>
      <c r="C20" s="36"/>
      <c r="D20" s="36"/>
      <c r="E20" s="34">
        <v>6391</v>
      </c>
      <c r="F20" s="35" t="s">
        <v>56</v>
      </c>
      <c r="G20" s="42">
        <v>0</v>
      </c>
      <c r="H20" s="42">
        <v>0</v>
      </c>
      <c r="I20" s="42">
        <v>0</v>
      </c>
      <c r="J20" s="41">
        <v>0</v>
      </c>
      <c r="K20" s="166" t="e">
        <f t="shared" si="3"/>
        <v>#DIV/0!</v>
      </c>
    </row>
    <row r="21" spans="2:15" ht="36.75" customHeight="1" x14ac:dyDescent="0.25">
      <c r="B21" s="97"/>
      <c r="C21" s="36"/>
      <c r="D21" s="36"/>
      <c r="E21" s="34">
        <v>6393</v>
      </c>
      <c r="F21" s="35" t="s">
        <v>57</v>
      </c>
      <c r="G21" s="42">
        <v>0</v>
      </c>
      <c r="H21" s="42">
        <v>0</v>
      </c>
      <c r="I21" s="42">
        <v>0</v>
      </c>
      <c r="J21" s="41">
        <v>0</v>
      </c>
      <c r="K21" s="166" t="e">
        <f t="shared" si="3"/>
        <v>#DIV/0!</v>
      </c>
      <c r="O21" s="66"/>
    </row>
    <row r="22" spans="2:15" ht="47.25" x14ac:dyDescent="0.25">
      <c r="B22" s="155"/>
      <c r="C22" s="156">
        <v>65</v>
      </c>
      <c r="D22" s="157"/>
      <c r="E22" s="157"/>
      <c r="F22" s="158" t="s">
        <v>58</v>
      </c>
      <c r="G22" s="42">
        <v>0</v>
      </c>
      <c r="H22" s="149">
        <v>0</v>
      </c>
      <c r="I22" s="149">
        <v>0</v>
      </c>
      <c r="J22" s="41">
        <v>0</v>
      </c>
      <c r="K22" s="167" t="e">
        <f t="shared" si="3"/>
        <v>#DIV/0!</v>
      </c>
      <c r="O22" s="66"/>
    </row>
    <row r="23" spans="2:15" ht="36.75" customHeight="1" x14ac:dyDescent="0.25">
      <c r="B23" s="97"/>
      <c r="C23" s="32"/>
      <c r="D23" s="30">
        <v>652</v>
      </c>
      <c r="E23" s="36"/>
      <c r="F23" s="30" t="s">
        <v>59</v>
      </c>
      <c r="G23" s="42">
        <v>0</v>
      </c>
      <c r="H23" s="149">
        <v>0</v>
      </c>
      <c r="I23" s="149">
        <v>0</v>
      </c>
      <c r="J23" s="41">
        <v>0</v>
      </c>
      <c r="K23" s="166" t="e">
        <f t="shared" si="3"/>
        <v>#DIV/0!</v>
      </c>
    </row>
    <row r="24" spans="2:15" ht="36.75" customHeight="1" x14ac:dyDescent="0.25">
      <c r="B24" s="97"/>
      <c r="C24" s="32"/>
      <c r="D24" s="36"/>
      <c r="E24" s="32">
        <v>6526</v>
      </c>
      <c r="F24" s="32" t="s">
        <v>60</v>
      </c>
      <c r="G24" s="42">
        <v>0</v>
      </c>
      <c r="H24" s="149">
        <v>0</v>
      </c>
      <c r="I24" s="149">
        <v>0</v>
      </c>
      <c r="J24" s="41">
        <v>0</v>
      </c>
      <c r="K24" s="166" t="e">
        <f t="shared" si="3"/>
        <v>#DIV/0!</v>
      </c>
    </row>
    <row r="25" spans="2:15" ht="36.75" customHeight="1" x14ac:dyDescent="0.25">
      <c r="B25" s="155"/>
      <c r="C25" s="156">
        <v>66</v>
      </c>
      <c r="D25" s="157"/>
      <c r="E25" s="157"/>
      <c r="F25" s="158" t="s">
        <v>61</v>
      </c>
      <c r="G25" s="42">
        <f>SUM(G26:G28)</f>
        <v>20</v>
      </c>
      <c r="H25" s="149">
        <f t="shared" ref="H25:I25" si="6">SUM(H26:H28)</f>
        <v>50</v>
      </c>
      <c r="I25" s="149">
        <f t="shared" si="6"/>
        <v>50</v>
      </c>
      <c r="J25" s="165">
        <f t="shared" si="2"/>
        <v>250</v>
      </c>
      <c r="K25" s="167">
        <f t="shared" si="3"/>
        <v>100</v>
      </c>
    </row>
    <row r="26" spans="2:15" ht="36.75" customHeight="1" x14ac:dyDescent="0.25">
      <c r="B26" s="97"/>
      <c r="C26" s="30"/>
      <c r="D26" s="30">
        <v>661</v>
      </c>
      <c r="E26" s="34"/>
      <c r="F26" s="31" t="s">
        <v>62</v>
      </c>
      <c r="G26" s="42">
        <v>0</v>
      </c>
      <c r="H26" s="42">
        <v>0</v>
      </c>
      <c r="I26" s="42">
        <v>0</v>
      </c>
      <c r="J26" s="41">
        <v>0</v>
      </c>
      <c r="K26" s="166" t="e">
        <f t="shared" si="3"/>
        <v>#DIV/0!</v>
      </c>
    </row>
    <row r="27" spans="2:15" ht="36.75" customHeight="1" x14ac:dyDescent="0.25">
      <c r="B27" s="97"/>
      <c r="C27" s="30"/>
      <c r="D27" s="34"/>
      <c r="E27" s="32">
        <v>6615</v>
      </c>
      <c r="F27" s="33" t="s">
        <v>63</v>
      </c>
      <c r="G27" s="42">
        <v>0</v>
      </c>
      <c r="H27" s="42">
        <v>0</v>
      </c>
      <c r="I27" s="42">
        <v>0</v>
      </c>
      <c r="J27" s="41">
        <v>0</v>
      </c>
      <c r="K27" s="166" t="e">
        <f t="shared" si="3"/>
        <v>#DIV/0!</v>
      </c>
      <c r="O27" s="66"/>
    </row>
    <row r="28" spans="2:15" ht="31.5" x14ac:dyDescent="0.25">
      <c r="B28" s="97"/>
      <c r="C28" s="30"/>
      <c r="D28" s="30">
        <v>663</v>
      </c>
      <c r="E28" s="34"/>
      <c r="F28" s="31" t="s">
        <v>64</v>
      </c>
      <c r="G28" s="42">
        <v>20</v>
      </c>
      <c r="H28" s="42">
        <v>50</v>
      </c>
      <c r="I28" s="43">
        <v>50</v>
      </c>
      <c r="J28" s="41">
        <f t="shared" si="2"/>
        <v>250</v>
      </c>
      <c r="K28" s="166">
        <f t="shared" si="3"/>
        <v>100</v>
      </c>
    </row>
    <row r="29" spans="2:15" ht="39.75" customHeight="1" x14ac:dyDescent="0.25">
      <c r="B29" s="155"/>
      <c r="C29" s="156">
        <v>67</v>
      </c>
      <c r="D29" s="157"/>
      <c r="E29" s="157"/>
      <c r="F29" s="158" t="s">
        <v>65</v>
      </c>
      <c r="G29" s="42">
        <f>SUM(G30)</f>
        <v>85869.02</v>
      </c>
      <c r="H29" s="149">
        <f t="shared" ref="H29:I29" si="7">SUM(H30)</f>
        <v>90956.63</v>
      </c>
      <c r="I29" s="149">
        <f t="shared" si="7"/>
        <v>88101.63</v>
      </c>
      <c r="J29" s="165">
        <f t="shared" si="2"/>
        <v>102.60001802745624</v>
      </c>
      <c r="K29" s="167">
        <f t="shared" si="3"/>
        <v>96.861141403325959</v>
      </c>
    </row>
    <row r="30" spans="2:15" ht="47.25" x14ac:dyDescent="0.25">
      <c r="B30" s="97"/>
      <c r="C30" s="30"/>
      <c r="D30" s="30">
        <v>671</v>
      </c>
      <c r="E30" s="34"/>
      <c r="F30" s="31" t="s">
        <v>66</v>
      </c>
      <c r="G30" s="42">
        <v>85869.02</v>
      </c>
      <c r="H30" s="42">
        <v>90956.63</v>
      </c>
      <c r="I30" s="42">
        <v>88101.63</v>
      </c>
      <c r="J30" s="41">
        <f t="shared" si="2"/>
        <v>102.60001802745624</v>
      </c>
      <c r="K30" s="166">
        <f t="shared" si="3"/>
        <v>96.861141403325959</v>
      </c>
    </row>
    <row r="31" spans="2:15" ht="47.25" x14ac:dyDescent="0.25">
      <c r="B31" s="97"/>
      <c r="C31" s="32"/>
      <c r="D31" s="34"/>
      <c r="E31" s="32">
        <v>6711</v>
      </c>
      <c r="F31" s="33" t="s">
        <v>67</v>
      </c>
      <c r="G31" s="42">
        <v>85869.02</v>
      </c>
      <c r="H31" s="42">
        <v>90956.63</v>
      </c>
      <c r="I31" s="43">
        <v>88101.63</v>
      </c>
      <c r="J31" s="41">
        <f t="shared" si="2"/>
        <v>102.60001802745624</v>
      </c>
      <c r="K31" s="166">
        <f t="shared" si="3"/>
        <v>96.861141403325959</v>
      </c>
    </row>
    <row r="32" spans="2:15" ht="47.25" x14ac:dyDescent="0.25">
      <c r="B32" s="170"/>
      <c r="C32" s="171"/>
      <c r="D32" s="121"/>
      <c r="E32" s="171">
        <v>6712</v>
      </c>
      <c r="F32" s="172" t="s">
        <v>68</v>
      </c>
      <c r="G32" s="173"/>
      <c r="H32" s="173"/>
      <c r="I32" s="173"/>
      <c r="J32" s="174" t="e">
        <f t="shared" si="2"/>
        <v>#DIV/0!</v>
      </c>
      <c r="K32" s="175" t="e">
        <f t="shared" si="3"/>
        <v>#DIV/0!</v>
      </c>
    </row>
    <row r="33" spans="1:11" ht="15.75" x14ac:dyDescent="0.25">
      <c r="B33" s="275" t="s">
        <v>184</v>
      </c>
      <c r="C33" s="276"/>
      <c r="D33" s="276"/>
      <c r="E33" s="276"/>
      <c r="F33" s="276"/>
      <c r="G33" s="276"/>
      <c r="H33" s="276"/>
      <c r="I33" s="276"/>
      <c r="J33" s="276"/>
      <c r="K33" s="277"/>
    </row>
    <row r="34" spans="1:11" ht="15.75" x14ac:dyDescent="0.25">
      <c r="B34" s="44"/>
      <c r="C34" s="30">
        <v>92</v>
      </c>
      <c r="D34" s="36"/>
      <c r="E34" s="32"/>
      <c r="F34" s="33"/>
      <c r="G34" s="309"/>
      <c r="H34" s="176"/>
      <c r="I34" s="176"/>
      <c r="J34" s="41" t="e">
        <f>I34/G34*100</f>
        <v>#DIV/0!</v>
      </c>
      <c r="K34" s="110" t="e">
        <f>I34/H34*100</f>
        <v>#DIV/0!</v>
      </c>
    </row>
    <row r="35" spans="1:11" ht="15.75" x14ac:dyDescent="0.25">
      <c r="B35" s="44"/>
      <c r="C35" s="30"/>
      <c r="D35" s="36">
        <v>922</v>
      </c>
      <c r="E35" s="32"/>
      <c r="F35" s="33"/>
      <c r="G35" s="46">
        <v>0</v>
      </c>
      <c r="H35" s="176">
        <v>4855.62</v>
      </c>
      <c r="I35" s="176">
        <v>6497.94</v>
      </c>
      <c r="J35" s="41" t="e">
        <f t="shared" ref="J35:J36" si="8">I35/G35*100</f>
        <v>#DIV/0!</v>
      </c>
      <c r="K35" s="110">
        <f t="shared" ref="K35:K36" si="9">I35/H35*100</f>
        <v>133.82307511708083</v>
      </c>
    </row>
    <row r="36" spans="1:11" ht="15.75" x14ac:dyDescent="0.25">
      <c r="B36" s="44"/>
      <c r="C36" s="32"/>
      <c r="D36" s="34"/>
      <c r="E36" s="32">
        <v>9221</v>
      </c>
      <c r="F36" s="33"/>
      <c r="G36" s="46">
        <v>0</v>
      </c>
      <c r="H36" s="46">
        <v>4855.62</v>
      </c>
      <c r="I36" s="46">
        <v>6497.94</v>
      </c>
      <c r="J36" s="41" t="e">
        <f t="shared" si="8"/>
        <v>#DIV/0!</v>
      </c>
      <c r="K36" s="110">
        <f t="shared" si="9"/>
        <v>133.82307511708083</v>
      </c>
    </row>
    <row r="37" spans="1:11" ht="15.75" x14ac:dyDescent="0.25">
      <c r="B37" s="44"/>
      <c r="C37" s="32"/>
      <c r="D37" s="34"/>
      <c r="E37" s="32"/>
      <c r="F37" s="33"/>
      <c r="G37" s="46"/>
      <c r="H37" s="46"/>
      <c r="I37" s="46"/>
      <c r="J37" s="41"/>
      <c r="K37" s="110"/>
    </row>
    <row r="38" spans="1:11" ht="18" x14ac:dyDescent="0.25">
      <c r="B38" s="294"/>
      <c r="C38" s="294"/>
      <c r="D38" s="294"/>
      <c r="E38" s="294"/>
      <c r="F38" s="294"/>
      <c r="G38" s="294"/>
      <c r="H38" s="294"/>
      <c r="I38" s="294"/>
      <c r="J38" s="294"/>
      <c r="K38" s="294"/>
    </row>
    <row r="39" spans="1:11" ht="36.75" customHeight="1" x14ac:dyDescent="0.25">
      <c r="B39" s="286" t="s">
        <v>7</v>
      </c>
      <c r="C39" s="287"/>
      <c r="D39" s="287"/>
      <c r="E39" s="287"/>
      <c r="F39" s="288"/>
      <c r="G39" s="2" t="s">
        <v>46</v>
      </c>
      <c r="H39" s="18" t="s">
        <v>42</v>
      </c>
      <c r="I39" s="18" t="s">
        <v>43</v>
      </c>
      <c r="J39" s="18" t="s">
        <v>16</v>
      </c>
      <c r="K39" s="93" t="s">
        <v>32</v>
      </c>
    </row>
    <row r="40" spans="1:11" x14ac:dyDescent="0.25">
      <c r="B40" s="283">
        <v>1</v>
      </c>
      <c r="C40" s="284"/>
      <c r="D40" s="284"/>
      <c r="E40" s="284"/>
      <c r="F40" s="285"/>
      <c r="G40" s="14">
        <v>2</v>
      </c>
      <c r="H40" s="20">
        <v>3</v>
      </c>
      <c r="I40" s="20">
        <v>4</v>
      </c>
      <c r="J40" s="20" t="s">
        <v>182</v>
      </c>
      <c r="K40" s="94" t="s">
        <v>183</v>
      </c>
    </row>
    <row r="41" spans="1:11" ht="15.75" x14ac:dyDescent="0.25">
      <c r="B41" s="100"/>
      <c r="C41" s="101"/>
      <c r="D41" s="101"/>
      <c r="E41" s="102"/>
      <c r="F41" s="45" t="s">
        <v>30</v>
      </c>
      <c r="G41" s="110">
        <f>SUM(G42,G86)</f>
        <v>712261.77</v>
      </c>
      <c r="H41" s="110">
        <f t="shared" ref="H41:I41" si="10">SUM(H42,H86)</f>
        <v>638370.84000000008</v>
      </c>
      <c r="I41" s="110">
        <f t="shared" si="10"/>
        <v>876535.42999999993</v>
      </c>
      <c r="J41" s="110">
        <f>I41/G41*100</f>
        <v>123.06366379877443</v>
      </c>
      <c r="K41" s="110">
        <f>I41/H41*100</f>
        <v>137.30818751056987</v>
      </c>
    </row>
    <row r="42" spans="1:11" ht="15.75" x14ac:dyDescent="0.25">
      <c r="A42" s="314"/>
      <c r="B42" s="318">
        <v>3</v>
      </c>
      <c r="C42" s="319"/>
      <c r="D42" s="319"/>
      <c r="E42" s="320">
        <v>3</v>
      </c>
      <c r="F42" s="321" t="s">
        <v>4</v>
      </c>
      <c r="G42" s="322">
        <f>SUM(G43,G49,G78,G82)</f>
        <v>709900.67</v>
      </c>
      <c r="H42" s="322">
        <f t="shared" ref="H42:I42" si="11">SUM(H43,H49,H78,H82)</f>
        <v>623672.43000000005</v>
      </c>
      <c r="I42" s="322">
        <f t="shared" si="11"/>
        <v>864930.17999999993</v>
      </c>
      <c r="J42" s="322">
        <f t="shared" ref="J42:J84" si="12">I42/G42*100</f>
        <v>121.83819744810211</v>
      </c>
      <c r="K42" s="322">
        <f t="shared" ref="K42:K84" si="13">I42/H42*100</f>
        <v>138.68340789090195</v>
      </c>
    </row>
    <row r="43" spans="1:11" ht="15.75" x14ac:dyDescent="0.25">
      <c r="B43" s="100"/>
      <c r="C43" s="331">
        <v>31</v>
      </c>
      <c r="D43" s="332"/>
      <c r="E43" s="333"/>
      <c r="F43" s="334" t="s">
        <v>5</v>
      </c>
      <c r="G43" s="326">
        <f>SUM(G44,G46,G47)</f>
        <v>554621.49</v>
      </c>
      <c r="H43" s="326">
        <f t="shared" ref="H43:I43" si="14">SUM(H44,H46,H47)</f>
        <v>502360.34000000008</v>
      </c>
      <c r="I43" s="326">
        <f t="shared" si="14"/>
        <v>741518.65</v>
      </c>
      <c r="J43" s="326">
        <f t="shared" si="12"/>
        <v>133.69814609960392</v>
      </c>
      <c r="K43" s="326">
        <f t="shared" si="13"/>
        <v>147.60692494156683</v>
      </c>
    </row>
    <row r="44" spans="1:11" ht="15.75" x14ac:dyDescent="0.25">
      <c r="B44" s="105"/>
      <c r="C44" s="106"/>
      <c r="D44" s="107">
        <v>311</v>
      </c>
      <c r="E44" s="108">
        <v>31</v>
      </c>
      <c r="F44" s="44" t="s">
        <v>23</v>
      </c>
      <c r="G44" s="110">
        <f>SUM(G45:G45)</f>
        <v>463531.2</v>
      </c>
      <c r="H44" s="110">
        <f>SUM(H45:H45)</f>
        <v>415578.03</v>
      </c>
      <c r="I44" s="110">
        <f>SUM(I45:I45)</f>
        <v>615132.25</v>
      </c>
      <c r="J44" s="110">
        <f t="shared" si="12"/>
        <v>132.70568410497503</v>
      </c>
      <c r="K44" s="110">
        <f t="shared" si="13"/>
        <v>148.01847200632812</v>
      </c>
    </row>
    <row r="45" spans="1:11" ht="15.75" x14ac:dyDescent="0.25">
      <c r="B45" s="105"/>
      <c r="C45" s="106"/>
      <c r="D45" s="106"/>
      <c r="E45" s="108">
        <v>3111</v>
      </c>
      <c r="F45" s="34" t="s">
        <v>24</v>
      </c>
      <c r="G45" s="42">
        <v>463531.2</v>
      </c>
      <c r="H45" s="42">
        <v>415578.03</v>
      </c>
      <c r="I45" s="43">
        <v>615132.25</v>
      </c>
      <c r="J45" s="110">
        <f t="shared" si="12"/>
        <v>132.70568410497503</v>
      </c>
      <c r="K45" s="110">
        <f t="shared" si="13"/>
        <v>148.01847200632812</v>
      </c>
    </row>
    <row r="46" spans="1:11" ht="15.75" x14ac:dyDescent="0.25">
      <c r="B46" s="105"/>
      <c r="C46" s="106"/>
      <c r="D46" s="107">
        <v>312</v>
      </c>
      <c r="E46" s="109">
        <v>312</v>
      </c>
      <c r="F46" s="44" t="s">
        <v>103</v>
      </c>
      <c r="G46" s="110">
        <v>20947.18</v>
      </c>
      <c r="H46" s="110">
        <v>20176.28</v>
      </c>
      <c r="I46" s="111">
        <v>24894.48</v>
      </c>
      <c r="J46" s="110">
        <f t="shared" si="12"/>
        <v>118.84406397424378</v>
      </c>
      <c r="K46" s="110">
        <f t="shared" si="13"/>
        <v>123.38488561816152</v>
      </c>
    </row>
    <row r="47" spans="1:11" ht="15.75" x14ac:dyDescent="0.25">
      <c r="B47" s="105"/>
      <c r="C47" s="106"/>
      <c r="D47" s="107">
        <v>313</v>
      </c>
      <c r="E47" s="109">
        <v>313</v>
      </c>
      <c r="F47" s="44" t="s">
        <v>104</v>
      </c>
      <c r="G47" s="110">
        <f>SUM(G48:G48)</f>
        <v>70143.11</v>
      </c>
      <c r="H47" s="110">
        <f>SUM(H48:H48)</f>
        <v>66606.03</v>
      </c>
      <c r="I47" s="110">
        <f>SUM(I48:I48)</f>
        <v>101491.92</v>
      </c>
      <c r="J47" s="110">
        <f t="shared" si="12"/>
        <v>144.69264336867869</v>
      </c>
      <c r="K47" s="110">
        <f t="shared" si="13"/>
        <v>152.37647402194665</v>
      </c>
    </row>
    <row r="48" spans="1:11" ht="15.75" x14ac:dyDescent="0.25">
      <c r="B48" s="105"/>
      <c r="C48" s="106"/>
      <c r="D48" s="108"/>
      <c r="E48" s="108">
        <v>3132</v>
      </c>
      <c r="F48" s="34" t="s">
        <v>134</v>
      </c>
      <c r="G48" s="42">
        <v>70143.11</v>
      </c>
      <c r="H48" s="42">
        <v>66606.03</v>
      </c>
      <c r="I48" s="43">
        <v>101491.92</v>
      </c>
      <c r="J48" s="110">
        <f t="shared" si="12"/>
        <v>144.69264336867869</v>
      </c>
      <c r="K48" s="110">
        <f t="shared" si="13"/>
        <v>152.37647402194665</v>
      </c>
    </row>
    <row r="49" spans="2:11" ht="15.75" x14ac:dyDescent="0.25">
      <c r="B49" s="105"/>
      <c r="C49" s="335">
        <v>32</v>
      </c>
      <c r="D49" s="328"/>
      <c r="E49" s="329"/>
      <c r="F49" s="330" t="s">
        <v>10</v>
      </c>
      <c r="G49" s="326">
        <f>SUM(G50,G55,G60,G69)</f>
        <v>151102.31</v>
      </c>
      <c r="H49" s="326">
        <f t="shared" ref="H49:I49" si="15">SUM(H50,H55,H60,H69)</f>
        <v>115344.52</v>
      </c>
      <c r="I49" s="326">
        <f t="shared" si="15"/>
        <v>117443.96</v>
      </c>
      <c r="J49" s="326">
        <f t="shared" si="12"/>
        <v>77.72479454483522</v>
      </c>
      <c r="K49" s="326">
        <f t="shared" si="13"/>
        <v>101.82014715566893</v>
      </c>
    </row>
    <row r="50" spans="2:11" ht="15.75" x14ac:dyDescent="0.25">
      <c r="B50" s="105"/>
      <c r="C50" s="107"/>
      <c r="D50" s="107">
        <v>321</v>
      </c>
      <c r="E50" s="107"/>
      <c r="F50" s="44" t="s">
        <v>155</v>
      </c>
      <c r="G50" s="110">
        <f>SUM(G51:G54)</f>
        <v>58866.669999999991</v>
      </c>
      <c r="H50" s="110">
        <f t="shared" ref="H50:I50" si="16">SUM(H51:H54)</f>
        <v>24672.44</v>
      </c>
      <c r="I50" s="110">
        <f t="shared" si="16"/>
        <v>25419.88</v>
      </c>
      <c r="J50" s="110">
        <f t="shared" si="12"/>
        <v>43.182126660128738</v>
      </c>
      <c r="K50" s="110">
        <f t="shared" si="13"/>
        <v>103.02945310638106</v>
      </c>
    </row>
    <row r="51" spans="2:11" ht="15.75" x14ac:dyDescent="0.25">
      <c r="B51" s="105"/>
      <c r="C51" s="107"/>
      <c r="D51" s="107"/>
      <c r="E51" s="108">
        <v>3211</v>
      </c>
      <c r="F51" s="34" t="s">
        <v>25</v>
      </c>
      <c r="G51" s="42">
        <v>9594.77</v>
      </c>
      <c r="H51" s="42">
        <v>553.48</v>
      </c>
      <c r="I51" s="43">
        <v>553.48</v>
      </c>
      <c r="J51" s="110">
        <f t="shared" si="12"/>
        <v>5.7685593297181699</v>
      </c>
      <c r="K51" s="110">
        <f t="shared" si="13"/>
        <v>100</v>
      </c>
    </row>
    <row r="52" spans="2:11" ht="30.75" customHeight="1" x14ac:dyDescent="0.25">
      <c r="B52" s="105"/>
      <c r="C52" s="106"/>
      <c r="D52" s="108"/>
      <c r="E52" s="108" t="s">
        <v>152</v>
      </c>
      <c r="F52" s="35" t="s">
        <v>156</v>
      </c>
      <c r="G52" s="42">
        <v>47954.82</v>
      </c>
      <c r="H52" s="42">
        <v>22680.5</v>
      </c>
      <c r="I52" s="43">
        <v>20983.08</v>
      </c>
      <c r="J52" s="110">
        <f t="shared" si="12"/>
        <v>43.755935274076727</v>
      </c>
      <c r="K52" s="110">
        <f t="shared" si="13"/>
        <v>92.515949824739323</v>
      </c>
    </row>
    <row r="53" spans="2:11" ht="30.75" customHeight="1" x14ac:dyDescent="0.25">
      <c r="B53" s="105"/>
      <c r="C53" s="106"/>
      <c r="D53" s="108"/>
      <c r="E53" s="108">
        <v>3213</v>
      </c>
      <c r="F53" s="35" t="s">
        <v>222</v>
      </c>
      <c r="G53" s="42">
        <v>67.84</v>
      </c>
      <c r="H53" s="42">
        <v>0</v>
      </c>
      <c r="I53" s="43">
        <v>0</v>
      </c>
      <c r="J53" s="110">
        <v>0</v>
      </c>
      <c r="K53" s="110">
        <v>0</v>
      </c>
    </row>
    <row r="54" spans="2:11" ht="24" customHeight="1" x14ac:dyDescent="0.25">
      <c r="B54" s="105"/>
      <c r="C54" s="106"/>
      <c r="D54" s="108"/>
      <c r="E54" s="108">
        <v>3295</v>
      </c>
      <c r="F54" s="35" t="s">
        <v>221</v>
      </c>
      <c r="G54" s="42">
        <v>1249.24</v>
      </c>
      <c r="H54" s="42">
        <v>1438.46</v>
      </c>
      <c r="I54" s="43">
        <v>3883.32</v>
      </c>
      <c r="J54" s="110">
        <f t="shared" si="12"/>
        <v>310.85459959655475</v>
      </c>
      <c r="K54" s="110">
        <f t="shared" si="13"/>
        <v>269.96371119113496</v>
      </c>
    </row>
    <row r="55" spans="2:11" ht="15.75" x14ac:dyDescent="0.25">
      <c r="B55" s="112"/>
      <c r="C55" s="113"/>
      <c r="D55" s="113">
        <v>322</v>
      </c>
      <c r="E55" s="114"/>
      <c r="F55" s="115" t="s">
        <v>157</v>
      </c>
      <c r="G55" s="110">
        <f>SUM(G56:G59)</f>
        <v>28607.64</v>
      </c>
      <c r="H55" s="110">
        <f t="shared" ref="H55:I55" si="17">SUM(H56:H59)</f>
        <v>30878.460000000003</v>
      </c>
      <c r="I55" s="110">
        <f t="shared" si="17"/>
        <v>32046.45</v>
      </c>
      <c r="J55" s="110">
        <f t="shared" si="12"/>
        <v>112.02060009144409</v>
      </c>
      <c r="K55" s="110">
        <f t="shared" si="13"/>
        <v>103.78253967328681</v>
      </c>
    </row>
    <row r="56" spans="2:11" ht="15.75" x14ac:dyDescent="0.25">
      <c r="B56" s="116"/>
      <c r="C56" s="103"/>
      <c r="D56" s="103"/>
      <c r="E56" s="104" t="s">
        <v>153</v>
      </c>
      <c r="F56" s="117" t="s">
        <v>136</v>
      </c>
      <c r="G56" s="42">
        <v>4852.54</v>
      </c>
      <c r="H56" s="42">
        <v>5548.01</v>
      </c>
      <c r="I56" s="43">
        <v>6745</v>
      </c>
      <c r="J56" s="110">
        <f t="shared" si="12"/>
        <v>138.99936940241605</v>
      </c>
      <c r="K56" s="110">
        <f t="shared" si="13"/>
        <v>121.57512333251022</v>
      </c>
    </row>
    <row r="57" spans="2:11" ht="15.75" x14ac:dyDescent="0.25">
      <c r="B57" s="116"/>
      <c r="C57" s="103"/>
      <c r="D57" s="106"/>
      <c r="E57" s="108" t="s">
        <v>154</v>
      </c>
      <c r="F57" s="34" t="s">
        <v>77</v>
      </c>
      <c r="G57" s="42">
        <v>14369.22</v>
      </c>
      <c r="H57" s="42">
        <v>224.93</v>
      </c>
      <c r="I57" s="43">
        <v>224.93</v>
      </c>
      <c r="J57" s="110">
        <f t="shared" si="12"/>
        <v>1.5653598455587707</v>
      </c>
      <c r="K57" s="110">
        <f t="shared" si="13"/>
        <v>100</v>
      </c>
    </row>
    <row r="58" spans="2:11" ht="15.75" x14ac:dyDescent="0.25">
      <c r="B58" s="118"/>
      <c r="C58" s="119"/>
      <c r="D58" s="119"/>
      <c r="E58" s="120">
        <v>3223</v>
      </c>
      <c r="F58" s="121" t="s">
        <v>158</v>
      </c>
      <c r="G58" s="122">
        <v>8872.74</v>
      </c>
      <c r="H58" s="122">
        <v>6555.3</v>
      </c>
      <c r="I58" s="123">
        <v>6555.3</v>
      </c>
      <c r="J58" s="110">
        <f t="shared" si="12"/>
        <v>73.881348940688</v>
      </c>
      <c r="K58" s="110">
        <f t="shared" si="13"/>
        <v>100</v>
      </c>
    </row>
    <row r="59" spans="2:11" ht="15.75" x14ac:dyDescent="0.25">
      <c r="B59" s="124"/>
      <c r="C59" s="124"/>
      <c r="D59" s="124"/>
      <c r="E59" s="125">
        <v>3224</v>
      </c>
      <c r="F59" s="32" t="s">
        <v>79</v>
      </c>
      <c r="G59" s="145">
        <v>513.14</v>
      </c>
      <c r="H59" s="43">
        <v>18550.22</v>
      </c>
      <c r="I59" s="43">
        <v>18521.22</v>
      </c>
      <c r="J59" s="110">
        <f t="shared" si="12"/>
        <v>3609.3892504969413</v>
      </c>
      <c r="K59" s="110">
        <f t="shared" si="13"/>
        <v>99.843667622270786</v>
      </c>
    </row>
    <row r="60" spans="2:11" ht="15.75" x14ac:dyDescent="0.25">
      <c r="B60" s="126"/>
      <c r="C60" s="126"/>
      <c r="D60" s="126">
        <v>323</v>
      </c>
      <c r="E60" s="127"/>
      <c r="F60" s="128" t="s">
        <v>159</v>
      </c>
      <c r="G60" s="310">
        <f>SUM(G61:G68)</f>
        <v>63471.630000000005</v>
      </c>
      <c r="H60" s="310">
        <f t="shared" ref="H60:I60" si="18">SUM(H61:H68)</f>
        <v>58408.49</v>
      </c>
      <c r="I60" s="310">
        <f t="shared" si="18"/>
        <v>58374.74</v>
      </c>
      <c r="J60" s="110">
        <f t="shared" si="12"/>
        <v>91.969813915287816</v>
      </c>
      <c r="K60" s="110">
        <f t="shared" si="13"/>
        <v>99.942217304367915</v>
      </c>
    </row>
    <row r="61" spans="2:11" ht="15.75" x14ac:dyDescent="0.25">
      <c r="B61" s="126"/>
      <c r="C61" s="126"/>
      <c r="D61" s="126"/>
      <c r="E61" s="129">
        <v>3231</v>
      </c>
      <c r="F61" s="136" t="s">
        <v>80</v>
      </c>
      <c r="G61" s="311">
        <v>1978.13</v>
      </c>
      <c r="H61" s="138">
        <v>2540.73</v>
      </c>
      <c r="I61" s="138">
        <v>2540.73</v>
      </c>
      <c r="J61" s="110">
        <f t="shared" si="12"/>
        <v>128.4410023608155</v>
      </c>
      <c r="K61" s="110">
        <f t="shared" si="13"/>
        <v>100</v>
      </c>
    </row>
    <row r="62" spans="2:11" ht="15.75" x14ac:dyDescent="0.25">
      <c r="B62" s="124"/>
      <c r="C62" s="124"/>
      <c r="D62" s="124"/>
      <c r="E62" s="125">
        <v>3232</v>
      </c>
      <c r="F62" s="32" t="s">
        <v>160</v>
      </c>
      <c r="G62" s="145">
        <v>1211.1099999999999</v>
      </c>
      <c r="H62" s="43">
        <v>2838.9</v>
      </c>
      <c r="I62" s="43">
        <v>2805.15</v>
      </c>
      <c r="J62" s="110">
        <f t="shared" si="12"/>
        <v>231.61810240192881</v>
      </c>
      <c r="K62" s="110">
        <f t="shared" si="13"/>
        <v>98.811159251822886</v>
      </c>
    </row>
    <row r="63" spans="2:11" ht="15.75" x14ac:dyDescent="0.25">
      <c r="B63" s="124"/>
      <c r="C63" s="124"/>
      <c r="D63" s="124"/>
      <c r="E63" s="125">
        <v>3233</v>
      </c>
      <c r="F63" s="32" t="s">
        <v>82</v>
      </c>
      <c r="G63" s="145">
        <v>265.45</v>
      </c>
      <c r="H63" s="43">
        <v>106.2</v>
      </c>
      <c r="I63" s="43">
        <v>106.2</v>
      </c>
      <c r="J63" s="110">
        <f t="shared" si="12"/>
        <v>40.007534375588627</v>
      </c>
      <c r="K63" s="110">
        <f t="shared" si="13"/>
        <v>100</v>
      </c>
    </row>
    <row r="64" spans="2:11" ht="15.75" x14ac:dyDescent="0.25">
      <c r="B64" s="124"/>
      <c r="C64" s="124"/>
      <c r="D64" s="124"/>
      <c r="E64" s="125">
        <v>3234</v>
      </c>
      <c r="F64" s="32" t="s">
        <v>83</v>
      </c>
      <c r="G64" s="145">
        <v>218.42</v>
      </c>
      <c r="H64" s="43">
        <v>242.16</v>
      </c>
      <c r="I64" s="43">
        <v>242.16</v>
      </c>
      <c r="J64" s="110">
        <f t="shared" si="12"/>
        <v>110.86896804321948</v>
      </c>
      <c r="K64" s="110">
        <f t="shared" si="13"/>
        <v>100</v>
      </c>
    </row>
    <row r="65" spans="2:11" ht="15.75" x14ac:dyDescent="0.25">
      <c r="B65" s="124"/>
      <c r="C65" s="124"/>
      <c r="D65" s="124"/>
      <c r="E65" s="125">
        <v>3235</v>
      </c>
      <c r="F65" s="32" t="s">
        <v>117</v>
      </c>
      <c r="G65" s="145">
        <v>54720.66</v>
      </c>
      <c r="H65" s="43">
        <v>47550.1</v>
      </c>
      <c r="I65" s="43">
        <v>47550.1</v>
      </c>
      <c r="J65" s="110">
        <f t="shared" si="12"/>
        <v>86.896064484602334</v>
      </c>
      <c r="K65" s="110">
        <f t="shared" si="13"/>
        <v>100</v>
      </c>
    </row>
    <row r="66" spans="2:11" ht="15.75" x14ac:dyDescent="0.25">
      <c r="B66" s="124"/>
      <c r="C66" s="124"/>
      <c r="D66" s="124"/>
      <c r="E66" s="125">
        <v>3236</v>
      </c>
      <c r="F66" s="32" t="s">
        <v>86</v>
      </c>
      <c r="G66" s="145">
        <v>1592.67</v>
      </c>
      <c r="H66" s="43">
        <v>1221.3699999999999</v>
      </c>
      <c r="I66" s="43">
        <v>1221.3699999999999</v>
      </c>
      <c r="J66" s="110">
        <f t="shared" si="12"/>
        <v>76.686947076293251</v>
      </c>
      <c r="K66" s="110">
        <f t="shared" si="13"/>
        <v>100</v>
      </c>
    </row>
    <row r="67" spans="2:11" ht="15.75" x14ac:dyDescent="0.25">
      <c r="B67" s="124"/>
      <c r="C67" s="124"/>
      <c r="D67" s="124"/>
      <c r="E67" s="125">
        <v>3237</v>
      </c>
      <c r="F67" s="32" t="s">
        <v>161</v>
      </c>
      <c r="G67" s="145">
        <v>1715.12</v>
      </c>
      <c r="H67" s="43">
        <v>1587.6</v>
      </c>
      <c r="I67" s="43">
        <v>1587.6</v>
      </c>
      <c r="J67" s="110">
        <f t="shared" si="12"/>
        <v>92.564951723494573</v>
      </c>
      <c r="K67" s="110">
        <f t="shared" si="13"/>
        <v>100</v>
      </c>
    </row>
    <row r="68" spans="2:11" ht="15.75" x14ac:dyDescent="0.25">
      <c r="B68" s="124"/>
      <c r="C68" s="124"/>
      <c r="D68" s="124"/>
      <c r="E68" s="125">
        <v>3238</v>
      </c>
      <c r="F68" s="32" t="s">
        <v>88</v>
      </c>
      <c r="G68" s="145">
        <v>1770.07</v>
      </c>
      <c r="H68" s="43">
        <v>2321.4299999999998</v>
      </c>
      <c r="I68" s="43">
        <v>2321.4299999999998</v>
      </c>
      <c r="J68" s="110">
        <f t="shared" si="12"/>
        <v>131.14905060251854</v>
      </c>
      <c r="K68" s="110">
        <f t="shared" si="13"/>
        <v>100</v>
      </c>
    </row>
    <row r="69" spans="2:11" ht="15.75" x14ac:dyDescent="0.25">
      <c r="B69" s="124"/>
      <c r="C69" s="124"/>
      <c r="D69" s="130">
        <v>329</v>
      </c>
      <c r="E69" s="131"/>
      <c r="F69" s="132" t="s">
        <v>91</v>
      </c>
      <c r="G69" s="146">
        <f>SUM(G70:G74)</f>
        <v>156.37</v>
      </c>
      <c r="H69" s="146">
        <f t="shared" ref="H69:I69" si="19">SUM(H70:H74)</f>
        <v>1385.13</v>
      </c>
      <c r="I69" s="146">
        <f t="shared" si="19"/>
        <v>1602.8899999999999</v>
      </c>
      <c r="J69" s="110">
        <f t="shared" si="12"/>
        <v>1025.0623521135767</v>
      </c>
      <c r="K69" s="110">
        <f t="shared" si="13"/>
        <v>115.72126803982297</v>
      </c>
    </row>
    <row r="70" spans="2:11" ht="15.75" x14ac:dyDescent="0.25">
      <c r="B70" s="124"/>
      <c r="C70" s="124"/>
      <c r="D70" s="124"/>
      <c r="E70" s="125">
        <v>3292</v>
      </c>
      <c r="F70" s="32" t="s">
        <v>89</v>
      </c>
      <c r="G70" s="145">
        <v>35.01</v>
      </c>
      <c r="H70" s="43">
        <v>70.52</v>
      </c>
      <c r="I70" s="43">
        <v>70.52</v>
      </c>
      <c r="J70" s="110">
        <f t="shared" si="12"/>
        <v>201.4281633818909</v>
      </c>
      <c r="K70" s="110">
        <f t="shared" si="13"/>
        <v>100</v>
      </c>
    </row>
    <row r="71" spans="2:11" ht="15.75" x14ac:dyDescent="0.25">
      <c r="B71" s="124"/>
      <c r="C71" s="124"/>
      <c r="D71" s="124"/>
      <c r="E71" s="125">
        <v>3294</v>
      </c>
      <c r="F71" s="98" t="s">
        <v>162</v>
      </c>
      <c r="G71" s="145">
        <v>121.36</v>
      </c>
      <c r="H71" s="43">
        <v>114.61</v>
      </c>
      <c r="I71" s="43">
        <v>114.61</v>
      </c>
      <c r="J71" s="110">
        <f t="shared" si="12"/>
        <v>94.438035596572178</v>
      </c>
      <c r="K71" s="110">
        <f t="shared" si="13"/>
        <v>100</v>
      </c>
    </row>
    <row r="72" spans="2:11" ht="15.75" x14ac:dyDescent="0.25">
      <c r="B72" s="124"/>
      <c r="C72" s="124"/>
      <c r="D72" s="124"/>
      <c r="E72" s="125">
        <v>3295</v>
      </c>
      <c r="F72" s="98" t="s">
        <v>163</v>
      </c>
      <c r="G72" s="145"/>
      <c r="H72" s="43"/>
      <c r="I72" s="43"/>
      <c r="J72" s="110" t="e">
        <f t="shared" si="12"/>
        <v>#DIV/0!</v>
      </c>
      <c r="K72" s="110" t="e">
        <f t="shared" si="13"/>
        <v>#DIV/0!</v>
      </c>
    </row>
    <row r="73" spans="2:11" ht="15.75" x14ac:dyDescent="0.25">
      <c r="B73" s="124"/>
      <c r="C73" s="124"/>
      <c r="D73" s="124"/>
      <c r="E73" s="125">
        <v>3296</v>
      </c>
      <c r="F73" s="98" t="s">
        <v>114</v>
      </c>
      <c r="G73" s="145"/>
      <c r="H73" s="43">
        <v>0</v>
      </c>
      <c r="I73" s="43">
        <v>219.01</v>
      </c>
      <c r="J73" s="110" t="e">
        <f t="shared" si="12"/>
        <v>#DIV/0!</v>
      </c>
      <c r="K73" s="110" t="e">
        <f t="shared" si="13"/>
        <v>#DIV/0!</v>
      </c>
    </row>
    <row r="74" spans="2:11" ht="15.75" x14ac:dyDescent="0.25">
      <c r="B74" s="98"/>
      <c r="C74" s="98"/>
      <c r="D74" s="98"/>
      <c r="E74" s="32">
        <v>3299</v>
      </c>
      <c r="F74" s="98" t="s">
        <v>91</v>
      </c>
      <c r="G74" s="145"/>
      <c r="H74" s="43">
        <v>1200</v>
      </c>
      <c r="I74" s="43">
        <v>1198.75</v>
      </c>
      <c r="J74" s="110" t="e">
        <f t="shared" si="12"/>
        <v>#DIV/0!</v>
      </c>
      <c r="K74" s="110">
        <f t="shared" si="13"/>
        <v>99.895833333333329</v>
      </c>
    </row>
    <row r="75" spans="2:11" ht="15.75" x14ac:dyDescent="0.25">
      <c r="B75" s="98"/>
      <c r="C75" s="323">
        <v>34</v>
      </c>
      <c r="D75" s="323"/>
      <c r="E75" s="324"/>
      <c r="F75" s="323" t="s">
        <v>164</v>
      </c>
      <c r="G75" s="325">
        <f>G76</f>
        <v>0</v>
      </c>
      <c r="H75" s="325"/>
      <c r="I75" s="325">
        <f>I76</f>
        <v>0</v>
      </c>
      <c r="J75" s="326" t="e">
        <f t="shared" si="12"/>
        <v>#DIV/0!</v>
      </c>
      <c r="K75" s="326" t="e">
        <f t="shared" si="13"/>
        <v>#DIV/0!</v>
      </c>
    </row>
    <row r="76" spans="2:11" ht="15.75" x14ac:dyDescent="0.25">
      <c r="B76" s="98"/>
      <c r="C76" s="132"/>
      <c r="D76" s="132">
        <v>343</v>
      </c>
      <c r="E76" s="30"/>
      <c r="F76" s="132" t="s">
        <v>165</v>
      </c>
      <c r="G76" s="146">
        <f>G77</f>
        <v>0</v>
      </c>
      <c r="H76" s="111">
        <v>0</v>
      </c>
      <c r="I76" s="111">
        <f>I77</f>
        <v>0</v>
      </c>
      <c r="J76" s="110" t="e">
        <f t="shared" si="12"/>
        <v>#DIV/0!</v>
      </c>
      <c r="K76" s="110" t="e">
        <f t="shared" si="13"/>
        <v>#DIV/0!</v>
      </c>
    </row>
    <row r="77" spans="2:11" ht="15.75" x14ac:dyDescent="0.25">
      <c r="B77" s="98"/>
      <c r="C77" s="98"/>
      <c r="D77" s="98"/>
      <c r="E77" s="32">
        <v>3433</v>
      </c>
      <c r="F77" s="98" t="s">
        <v>166</v>
      </c>
      <c r="G77" s="145"/>
      <c r="H77" s="43"/>
      <c r="I77" s="43">
        <v>0</v>
      </c>
      <c r="J77" s="110" t="e">
        <f t="shared" si="12"/>
        <v>#DIV/0!</v>
      </c>
      <c r="K77" s="110" t="e">
        <f t="shared" si="13"/>
        <v>#DIV/0!</v>
      </c>
    </row>
    <row r="78" spans="2:11" ht="42" customHeight="1" x14ac:dyDescent="0.25">
      <c r="B78" s="98"/>
      <c r="C78" s="323">
        <v>37</v>
      </c>
      <c r="D78" s="323"/>
      <c r="E78" s="324"/>
      <c r="F78" s="327" t="s">
        <v>167</v>
      </c>
      <c r="G78" s="325">
        <f>SUM(G79)</f>
        <v>4008</v>
      </c>
      <c r="H78" s="325">
        <f t="shared" ref="H78:I78" si="20">SUM(H79)</f>
        <v>5805.57</v>
      </c>
      <c r="I78" s="325">
        <f t="shared" si="20"/>
        <v>5805.57</v>
      </c>
      <c r="J78" s="325">
        <f t="shared" ref="H78:J78" si="21">SUM(J79)</f>
        <v>144.8495508982036</v>
      </c>
      <c r="K78" s="326">
        <f t="shared" si="13"/>
        <v>100</v>
      </c>
    </row>
    <row r="79" spans="2:11" ht="33" customHeight="1" x14ac:dyDescent="0.25">
      <c r="B79" s="98"/>
      <c r="C79" s="132"/>
      <c r="D79" s="132">
        <v>372</v>
      </c>
      <c r="E79" s="30"/>
      <c r="F79" s="137" t="s">
        <v>168</v>
      </c>
      <c r="G79" s="146">
        <f>SUM(G80:G81)</f>
        <v>4008</v>
      </c>
      <c r="H79" s="111">
        <f t="shared" ref="H79:I79" si="22">SUM(H80:H81)</f>
        <v>5805.57</v>
      </c>
      <c r="I79" s="111">
        <f t="shared" si="22"/>
        <v>5805.57</v>
      </c>
      <c r="J79" s="110">
        <f t="shared" si="12"/>
        <v>144.8495508982036</v>
      </c>
      <c r="K79" s="110">
        <f t="shared" si="13"/>
        <v>100</v>
      </c>
    </row>
    <row r="80" spans="2:11" ht="15.75" x14ac:dyDescent="0.25">
      <c r="B80" s="98"/>
      <c r="C80" s="98"/>
      <c r="D80" s="98"/>
      <c r="E80" s="32">
        <v>3721</v>
      </c>
      <c r="F80" s="32" t="s">
        <v>169</v>
      </c>
      <c r="G80" s="145"/>
      <c r="H80" s="43"/>
      <c r="I80" s="43"/>
      <c r="J80" s="110" t="e">
        <f t="shared" si="12"/>
        <v>#DIV/0!</v>
      </c>
      <c r="K80" s="110" t="e">
        <f t="shared" si="13"/>
        <v>#DIV/0!</v>
      </c>
    </row>
    <row r="81" spans="1:11" ht="15.75" x14ac:dyDescent="0.25">
      <c r="B81" s="98"/>
      <c r="C81" s="98"/>
      <c r="D81" s="98"/>
      <c r="E81" s="32">
        <v>3722</v>
      </c>
      <c r="F81" s="32" t="s">
        <v>170</v>
      </c>
      <c r="G81" s="145">
        <v>4008</v>
      </c>
      <c r="H81" s="43">
        <v>5805.57</v>
      </c>
      <c r="I81" s="43">
        <v>5805.57</v>
      </c>
      <c r="J81" s="110">
        <f t="shared" si="12"/>
        <v>144.8495508982036</v>
      </c>
      <c r="K81" s="110">
        <f t="shared" si="13"/>
        <v>100</v>
      </c>
    </row>
    <row r="82" spans="1:11" ht="15.75" x14ac:dyDescent="0.25">
      <c r="B82" s="98"/>
      <c r="C82" s="323">
        <v>38</v>
      </c>
      <c r="D82" s="323"/>
      <c r="E82" s="324"/>
      <c r="F82" s="323" t="s">
        <v>151</v>
      </c>
      <c r="G82" s="325">
        <f>G83</f>
        <v>168.87</v>
      </c>
      <c r="H82" s="325">
        <f t="shared" ref="H82:I82" si="23">H83</f>
        <v>162</v>
      </c>
      <c r="I82" s="325">
        <f t="shared" si="23"/>
        <v>162</v>
      </c>
      <c r="J82" s="326">
        <f t="shared" si="12"/>
        <v>95.931781844022026</v>
      </c>
      <c r="K82" s="326">
        <f t="shared" si="13"/>
        <v>100</v>
      </c>
    </row>
    <row r="83" spans="1:11" ht="15.75" x14ac:dyDescent="0.25">
      <c r="B83" s="98"/>
      <c r="C83" s="132"/>
      <c r="D83" s="132">
        <v>381</v>
      </c>
      <c r="E83" s="30"/>
      <c r="F83" s="132" t="s">
        <v>171</v>
      </c>
      <c r="G83" s="146">
        <f>G84</f>
        <v>168.87</v>
      </c>
      <c r="H83" s="111">
        <f>SUM(H84)</f>
        <v>162</v>
      </c>
      <c r="I83" s="111">
        <f>I84</f>
        <v>162</v>
      </c>
      <c r="J83" s="110">
        <f t="shared" si="12"/>
        <v>95.931781844022026</v>
      </c>
      <c r="K83" s="110">
        <f t="shared" si="13"/>
        <v>100</v>
      </c>
    </row>
    <row r="84" spans="1:11" ht="15.75" x14ac:dyDescent="0.25">
      <c r="B84" s="98"/>
      <c r="C84" s="98"/>
      <c r="D84" s="98"/>
      <c r="E84" s="32">
        <v>3812</v>
      </c>
      <c r="F84" s="98" t="s">
        <v>172</v>
      </c>
      <c r="G84" s="145">
        <v>168.87</v>
      </c>
      <c r="H84" s="43">
        <v>162</v>
      </c>
      <c r="I84" s="43">
        <v>162</v>
      </c>
      <c r="J84" s="110">
        <f t="shared" si="12"/>
        <v>95.931781844022026</v>
      </c>
      <c r="K84" s="110">
        <f t="shared" si="13"/>
        <v>100</v>
      </c>
    </row>
    <row r="85" spans="1:11" ht="15.75" x14ac:dyDescent="0.25">
      <c r="B85" s="139"/>
      <c r="C85" s="139"/>
      <c r="D85" s="139"/>
      <c r="E85" s="140"/>
      <c r="F85" s="139"/>
      <c r="G85" s="145"/>
      <c r="H85" s="141"/>
      <c r="I85" s="141"/>
      <c r="J85" s="141"/>
      <c r="K85" s="142"/>
    </row>
    <row r="86" spans="1:11" ht="15.75" x14ac:dyDescent="0.25">
      <c r="A86" s="314"/>
      <c r="B86" s="315">
        <v>4</v>
      </c>
      <c r="C86" s="315"/>
      <c r="D86" s="315"/>
      <c r="E86" s="316">
        <v>4</v>
      </c>
      <c r="F86" s="315" t="s">
        <v>6</v>
      </c>
      <c r="G86" s="317">
        <f>G87+G97</f>
        <v>2361.1</v>
      </c>
      <c r="H86" s="317">
        <f t="shared" ref="H86:I86" si="24">H87+H97</f>
        <v>14698.41</v>
      </c>
      <c r="I86" s="317">
        <f t="shared" si="24"/>
        <v>11605.25</v>
      </c>
      <c r="J86" s="317">
        <f>I86/G86*100</f>
        <v>491.51878361780524</v>
      </c>
      <c r="K86" s="317">
        <f>I86/H86*100</f>
        <v>78.955819030765923</v>
      </c>
    </row>
    <row r="87" spans="1:11" ht="30" customHeight="1" x14ac:dyDescent="0.25">
      <c r="B87" s="98"/>
      <c r="C87" s="132">
        <v>42</v>
      </c>
      <c r="D87" s="132"/>
      <c r="E87" s="30"/>
      <c r="F87" s="137" t="s">
        <v>173</v>
      </c>
      <c r="G87" s="146">
        <f>G88+G93+G95</f>
        <v>2361.1</v>
      </c>
      <c r="H87" s="146">
        <f t="shared" ref="H87:I87" si="25">H88+H93+H95</f>
        <v>14698.41</v>
      </c>
      <c r="I87" s="146">
        <f t="shared" si="25"/>
        <v>11605.25</v>
      </c>
      <c r="J87" s="111">
        <f t="shared" ref="J87:J98" si="26">I87/G87*100</f>
        <v>491.51878361780524</v>
      </c>
      <c r="K87" s="111">
        <f t="shared" ref="K87:K98" si="27">I87/H87*100</f>
        <v>78.955819030765923</v>
      </c>
    </row>
    <row r="88" spans="1:11" ht="15.75" x14ac:dyDescent="0.25">
      <c r="B88" s="98"/>
      <c r="C88" s="132"/>
      <c r="D88" s="132">
        <v>422</v>
      </c>
      <c r="E88" s="30"/>
      <c r="F88" s="132" t="s">
        <v>174</v>
      </c>
      <c r="G88" s="146">
        <f>SUM(G89:G92)</f>
        <v>1663.51</v>
      </c>
      <c r="H88" s="111">
        <f t="shared" ref="H88:I88" si="28">SUM(H89:H92)</f>
        <v>0</v>
      </c>
      <c r="I88" s="111">
        <f t="shared" si="28"/>
        <v>0</v>
      </c>
      <c r="J88" s="111">
        <f t="shared" si="26"/>
        <v>0</v>
      </c>
      <c r="K88" s="111" t="e">
        <f t="shared" si="27"/>
        <v>#DIV/0!</v>
      </c>
    </row>
    <row r="89" spans="1:11" ht="15.75" x14ac:dyDescent="0.25">
      <c r="B89" s="98"/>
      <c r="C89" s="98"/>
      <c r="D89" s="98"/>
      <c r="E89" s="32">
        <v>4221</v>
      </c>
      <c r="F89" s="98" t="s">
        <v>98</v>
      </c>
      <c r="G89" s="145">
        <v>1663.51</v>
      </c>
      <c r="H89" s="43"/>
      <c r="I89" s="43"/>
      <c r="J89" s="111">
        <f t="shared" si="26"/>
        <v>0</v>
      </c>
      <c r="K89" s="111" t="e">
        <f t="shared" si="27"/>
        <v>#DIV/0!</v>
      </c>
    </row>
    <row r="90" spans="1:11" ht="15.75" x14ac:dyDescent="0.25">
      <c r="B90" s="98"/>
      <c r="C90" s="98"/>
      <c r="D90" s="98"/>
      <c r="E90" s="32">
        <v>4224</v>
      </c>
      <c r="F90" s="98" t="s">
        <v>175</v>
      </c>
      <c r="G90" s="145"/>
      <c r="H90" s="43"/>
      <c r="I90" s="43"/>
      <c r="J90" s="111" t="e">
        <f t="shared" si="26"/>
        <v>#DIV/0!</v>
      </c>
      <c r="K90" s="111" t="e">
        <f t="shared" si="27"/>
        <v>#DIV/0!</v>
      </c>
    </row>
    <row r="91" spans="1:11" ht="15.75" x14ac:dyDescent="0.25">
      <c r="B91" s="98"/>
      <c r="C91" s="98"/>
      <c r="D91" s="98"/>
      <c r="E91" s="32">
        <v>4226</v>
      </c>
      <c r="F91" s="98" t="s">
        <v>176</v>
      </c>
      <c r="G91" s="145"/>
      <c r="H91" s="43"/>
      <c r="I91" s="43"/>
      <c r="J91" s="111" t="e">
        <f t="shared" si="26"/>
        <v>#DIV/0!</v>
      </c>
      <c r="K91" s="111" t="e">
        <f t="shared" si="27"/>
        <v>#DIV/0!</v>
      </c>
    </row>
    <row r="92" spans="1:11" ht="15.75" x14ac:dyDescent="0.25">
      <c r="B92" s="98"/>
      <c r="C92" s="98"/>
      <c r="D92" s="98"/>
      <c r="E92" s="32">
        <v>4227</v>
      </c>
      <c r="F92" s="98" t="s">
        <v>118</v>
      </c>
      <c r="G92" s="145"/>
      <c r="H92" s="43"/>
      <c r="I92" s="43"/>
      <c r="J92" s="111" t="e">
        <f t="shared" si="26"/>
        <v>#DIV/0!</v>
      </c>
      <c r="K92" s="111" t="e">
        <f t="shared" si="27"/>
        <v>#DIV/0!</v>
      </c>
    </row>
    <row r="93" spans="1:11" ht="32.25" customHeight="1" x14ac:dyDescent="0.25">
      <c r="B93" s="98"/>
      <c r="C93" s="98"/>
      <c r="D93" s="132">
        <v>424</v>
      </c>
      <c r="E93" s="30"/>
      <c r="F93" s="137" t="s">
        <v>177</v>
      </c>
      <c r="G93" s="146">
        <f>G94</f>
        <v>697.59</v>
      </c>
      <c r="H93" s="146">
        <f t="shared" ref="H93:I93" si="29">H94</f>
        <v>9698.41</v>
      </c>
      <c r="I93" s="146">
        <f t="shared" si="29"/>
        <v>9105.25</v>
      </c>
      <c r="J93" s="111">
        <f t="shared" si="26"/>
        <v>1305.2437678292406</v>
      </c>
      <c r="K93" s="111">
        <f t="shared" si="27"/>
        <v>93.883945925156809</v>
      </c>
    </row>
    <row r="94" spans="1:11" ht="15.75" x14ac:dyDescent="0.25">
      <c r="B94" s="98"/>
      <c r="C94" s="98"/>
      <c r="D94" s="98"/>
      <c r="E94" s="32">
        <v>4241</v>
      </c>
      <c r="F94" s="98" t="s">
        <v>113</v>
      </c>
      <c r="G94" s="145">
        <v>697.59</v>
      </c>
      <c r="H94" s="43">
        <v>9698.41</v>
      </c>
      <c r="I94" s="43">
        <v>9105.25</v>
      </c>
      <c r="J94" s="111">
        <f t="shared" si="26"/>
        <v>1305.2437678292406</v>
      </c>
      <c r="K94" s="111">
        <f t="shared" si="27"/>
        <v>93.883945925156809</v>
      </c>
    </row>
    <row r="95" spans="1:11" ht="15.75" x14ac:dyDescent="0.25">
      <c r="B95" s="98"/>
      <c r="C95" s="98"/>
      <c r="D95" s="132">
        <v>426</v>
      </c>
      <c r="E95" s="30"/>
      <c r="F95" s="132" t="s">
        <v>178</v>
      </c>
      <c r="G95" s="146">
        <f>G96</f>
        <v>0</v>
      </c>
      <c r="H95" s="146">
        <f t="shared" ref="H95:I95" si="30">H96</f>
        <v>5000</v>
      </c>
      <c r="I95" s="146">
        <f t="shared" si="30"/>
        <v>2500</v>
      </c>
      <c r="J95" s="111" t="e">
        <f t="shared" si="26"/>
        <v>#DIV/0!</v>
      </c>
      <c r="K95" s="111">
        <f t="shared" si="27"/>
        <v>50</v>
      </c>
    </row>
    <row r="96" spans="1:11" ht="15.75" x14ac:dyDescent="0.25">
      <c r="B96" s="98"/>
      <c r="C96" s="98"/>
      <c r="D96" s="98"/>
      <c r="E96" s="32">
        <v>4264</v>
      </c>
      <c r="F96" s="98" t="s">
        <v>179</v>
      </c>
      <c r="G96" s="145"/>
      <c r="H96" s="43">
        <v>5000</v>
      </c>
      <c r="I96" s="43">
        <v>2500</v>
      </c>
      <c r="J96" s="111" t="e">
        <f t="shared" si="26"/>
        <v>#DIV/0!</v>
      </c>
      <c r="K96" s="111">
        <f t="shared" si="27"/>
        <v>50</v>
      </c>
    </row>
    <row r="97" spans="2:11" ht="34.5" customHeight="1" x14ac:dyDescent="0.25">
      <c r="B97" s="98"/>
      <c r="C97" s="132">
        <v>45</v>
      </c>
      <c r="D97" s="132"/>
      <c r="E97" s="30"/>
      <c r="F97" s="137" t="s">
        <v>180</v>
      </c>
      <c r="G97" s="146"/>
      <c r="H97" s="111"/>
      <c r="I97" s="111"/>
      <c r="J97" s="111" t="e">
        <f t="shared" si="26"/>
        <v>#DIV/0!</v>
      </c>
      <c r="K97" s="111" t="e">
        <f t="shared" si="27"/>
        <v>#DIV/0!</v>
      </c>
    </row>
    <row r="98" spans="2:11" ht="15.75" x14ac:dyDescent="0.25">
      <c r="B98" s="98"/>
      <c r="C98" s="132"/>
      <c r="D98" s="132">
        <v>451</v>
      </c>
      <c r="E98" s="30"/>
      <c r="F98" s="132" t="s">
        <v>94</v>
      </c>
      <c r="G98" s="146"/>
      <c r="H98" s="111"/>
      <c r="I98" s="111"/>
      <c r="J98" s="111" t="e">
        <f t="shared" si="26"/>
        <v>#DIV/0!</v>
      </c>
      <c r="K98" s="111" t="e">
        <f t="shared" si="27"/>
        <v>#DIV/0!</v>
      </c>
    </row>
    <row r="99" spans="2:11" ht="15.75" x14ac:dyDescent="0.25">
      <c r="B99" s="272" t="s">
        <v>187</v>
      </c>
      <c r="C99" s="273"/>
      <c r="D99" s="273"/>
      <c r="E99" s="273"/>
      <c r="F99" s="273"/>
      <c r="G99" s="273"/>
      <c r="H99" s="273"/>
      <c r="I99" s="273"/>
      <c r="J99" s="273"/>
      <c r="K99" s="274"/>
    </row>
    <row r="100" spans="2:11" ht="15.75" x14ac:dyDescent="0.25">
      <c r="B100" s="98"/>
      <c r="C100" s="132">
        <v>92</v>
      </c>
      <c r="D100" s="132"/>
      <c r="E100" s="32"/>
      <c r="F100" s="98"/>
      <c r="G100" s="146">
        <v>0</v>
      </c>
      <c r="H100" s="111">
        <v>0</v>
      </c>
      <c r="I100" s="111">
        <v>0</v>
      </c>
      <c r="J100" s="43"/>
      <c r="K100" s="40"/>
    </row>
    <row r="101" spans="2:11" ht="15.75" x14ac:dyDescent="0.25">
      <c r="B101" s="98"/>
      <c r="C101" s="132"/>
      <c r="D101" s="132">
        <v>922</v>
      </c>
      <c r="E101" s="32"/>
      <c r="F101" s="98"/>
      <c r="G101" s="146">
        <v>0</v>
      </c>
      <c r="H101" s="111">
        <v>0</v>
      </c>
      <c r="I101" s="111">
        <v>0</v>
      </c>
      <c r="J101" s="43"/>
      <c r="K101" s="40"/>
    </row>
    <row r="102" spans="2:11" ht="15.75" x14ac:dyDescent="0.25">
      <c r="B102" s="98"/>
      <c r="C102" s="98"/>
      <c r="D102" s="98"/>
      <c r="E102" s="32">
        <v>9222</v>
      </c>
      <c r="F102" s="98"/>
      <c r="G102" s="145">
        <v>0</v>
      </c>
      <c r="H102" s="43">
        <v>0</v>
      </c>
      <c r="I102" s="43">
        <v>0</v>
      </c>
      <c r="J102" s="43"/>
      <c r="K102" s="40"/>
    </row>
    <row r="103" spans="2:11" ht="15.75" x14ac:dyDescent="0.25">
      <c r="B103" s="98"/>
      <c r="C103" s="98"/>
      <c r="D103" s="98"/>
      <c r="E103" s="32"/>
      <c r="F103" s="98"/>
      <c r="G103" s="145"/>
      <c r="H103" s="43"/>
      <c r="I103" s="43"/>
      <c r="J103" s="43"/>
      <c r="K103" s="40"/>
    </row>
    <row r="104" spans="2:11" ht="15.75" x14ac:dyDescent="0.25">
      <c r="B104" s="133"/>
      <c r="C104" s="133"/>
      <c r="D104" s="133"/>
      <c r="E104" s="134"/>
      <c r="F104" s="133"/>
      <c r="G104" s="309"/>
      <c r="H104" s="135"/>
      <c r="I104" s="135"/>
      <c r="J104" s="135"/>
      <c r="K104" s="66"/>
    </row>
    <row r="105" spans="2:11" ht="15.75" x14ac:dyDescent="0.25">
      <c r="B105" s="133"/>
      <c r="C105" s="133"/>
      <c r="D105" s="133"/>
      <c r="E105" s="134"/>
      <c r="F105" s="133"/>
      <c r="G105" s="309"/>
      <c r="H105" s="135"/>
      <c r="I105" s="135"/>
      <c r="J105" s="135"/>
      <c r="K105" s="66"/>
    </row>
    <row r="106" spans="2:11" ht="15.75" x14ac:dyDescent="0.25">
      <c r="B106" s="133"/>
      <c r="C106" s="133"/>
      <c r="D106" s="133"/>
      <c r="E106" s="134"/>
      <c r="F106" s="133"/>
      <c r="G106" s="309"/>
      <c r="H106" s="135"/>
      <c r="I106" s="135"/>
      <c r="J106" s="135"/>
      <c r="K106" s="66"/>
    </row>
    <row r="107" spans="2:11" ht="15.75" x14ac:dyDescent="0.25">
      <c r="B107" s="133"/>
      <c r="C107" s="133"/>
      <c r="D107" s="133"/>
      <c r="E107" s="134"/>
      <c r="F107" s="133"/>
      <c r="G107" s="309"/>
      <c r="H107" s="135"/>
      <c r="I107" s="135"/>
      <c r="J107" s="135"/>
      <c r="K107" s="66"/>
    </row>
    <row r="108" spans="2:11" ht="15.75" x14ac:dyDescent="0.25">
      <c r="B108" s="133"/>
      <c r="C108" s="133"/>
      <c r="D108" s="133"/>
      <c r="E108" s="134"/>
      <c r="F108" s="133"/>
      <c r="G108" s="309"/>
      <c r="H108" s="135"/>
      <c r="I108" s="135"/>
      <c r="J108" s="135"/>
      <c r="K108" s="66"/>
    </row>
    <row r="109" spans="2:11" ht="15.75" x14ac:dyDescent="0.25">
      <c r="B109" s="133"/>
      <c r="C109" s="133"/>
      <c r="D109" s="133"/>
      <c r="E109" s="134"/>
      <c r="F109" s="133"/>
      <c r="G109" s="309"/>
      <c r="H109" s="135"/>
      <c r="I109" s="135"/>
      <c r="J109" s="135"/>
      <c r="K109" s="66"/>
    </row>
    <row r="110" spans="2:11" ht="15.75" x14ac:dyDescent="0.25">
      <c r="B110" s="133"/>
      <c r="C110" s="133"/>
      <c r="D110" s="133"/>
      <c r="E110" s="134"/>
      <c r="F110" s="133"/>
      <c r="G110" s="309"/>
      <c r="H110" s="135"/>
      <c r="I110" s="135"/>
      <c r="J110" s="135"/>
      <c r="K110" s="66"/>
    </row>
    <row r="111" spans="2:11" ht="15.75" x14ac:dyDescent="0.25">
      <c r="B111" s="133"/>
      <c r="C111" s="133"/>
      <c r="D111" s="133"/>
      <c r="E111" s="134"/>
      <c r="F111" s="133"/>
      <c r="G111" s="309"/>
      <c r="H111" s="135"/>
      <c r="I111" s="135"/>
      <c r="J111" s="135"/>
      <c r="K111" s="66"/>
    </row>
    <row r="112" spans="2:11" ht="15.75" x14ac:dyDescent="0.25">
      <c r="B112" s="133"/>
      <c r="C112" s="133"/>
      <c r="D112" s="133"/>
      <c r="E112" s="134"/>
      <c r="F112" s="133"/>
      <c r="G112" s="309"/>
      <c r="H112" s="135"/>
      <c r="I112" s="135"/>
      <c r="J112" s="135"/>
      <c r="K112" s="66"/>
    </row>
    <row r="113" spans="2:11" ht="15.75" x14ac:dyDescent="0.25">
      <c r="B113" s="133"/>
      <c r="C113" s="133"/>
      <c r="D113" s="133"/>
      <c r="E113" s="134"/>
      <c r="F113" s="133"/>
      <c r="G113" s="309"/>
      <c r="H113" s="135"/>
      <c r="I113" s="135"/>
      <c r="J113" s="135"/>
      <c r="K113" s="66"/>
    </row>
    <row r="114" spans="2:11" ht="15.75" x14ac:dyDescent="0.25">
      <c r="B114" s="133"/>
      <c r="C114" s="133"/>
      <c r="D114" s="133"/>
      <c r="E114" s="134"/>
      <c r="F114" s="133"/>
      <c r="G114" s="309"/>
      <c r="H114" s="135"/>
      <c r="I114" s="135"/>
      <c r="J114" s="135"/>
      <c r="K114" s="66"/>
    </row>
    <row r="115" spans="2:11" ht="15.75" x14ac:dyDescent="0.25">
      <c r="B115" s="133"/>
      <c r="C115" s="133"/>
      <c r="D115" s="133"/>
      <c r="E115" s="134"/>
      <c r="F115" s="133"/>
      <c r="G115" s="309"/>
      <c r="H115" s="135"/>
      <c r="I115" s="135"/>
      <c r="J115" s="135"/>
      <c r="K115" s="66"/>
    </row>
    <row r="116" spans="2:11" ht="15.75" x14ac:dyDescent="0.25">
      <c r="B116" s="133"/>
      <c r="C116" s="133"/>
      <c r="D116" s="133"/>
      <c r="E116" s="134"/>
      <c r="F116" s="133"/>
      <c r="G116" s="309"/>
      <c r="H116" s="135"/>
      <c r="I116" s="135"/>
      <c r="J116" s="135"/>
      <c r="K116" s="66"/>
    </row>
    <row r="117" spans="2:11" ht="15.75" x14ac:dyDescent="0.25">
      <c r="B117" s="133"/>
      <c r="C117" s="133"/>
      <c r="D117" s="133"/>
      <c r="E117" s="134"/>
      <c r="F117" s="133"/>
      <c r="G117" s="309"/>
      <c r="H117" s="135"/>
      <c r="I117" s="135"/>
      <c r="J117" s="135"/>
      <c r="K117" s="66"/>
    </row>
    <row r="118" spans="2:11" ht="15.75" x14ac:dyDescent="0.25">
      <c r="B118" s="133"/>
      <c r="C118" s="133"/>
      <c r="D118" s="133"/>
      <c r="E118" s="134"/>
      <c r="F118" s="133"/>
      <c r="G118" s="309"/>
      <c r="H118" s="135"/>
      <c r="I118" s="135"/>
      <c r="J118" s="135"/>
      <c r="K118" s="66"/>
    </row>
    <row r="119" spans="2:11" ht="15.75" x14ac:dyDescent="0.25">
      <c r="B119" s="133"/>
      <c r="C119" s="133"/>
      <c r="D119" s="133"/>
      <c r="E119" s="134"/>
      <c r="F119" s="133"/>
      <c r="G119" s="309"/>
      <c r="H119" s="135"/>
      <c r="I119" s="135"/>
      <c r="J119" s="135"/>
      <c r="K119" s="66"/>
    </row>
    <row r="120" spans="2:11" ht="15.75" x14ac:dyDescent="0.25">
      <c r="B120" s="133"/>
      <c r="C120" s="133"/>
      <c r="D120" s="133"/>
      <c r="E120" s="134"/>
      <c r="F120" s="133"/>
      <c r="G120" s="309"/>
      <c r="H120" s="135"/>
      <c r="I120" s="135"/>
      <c r="J120" s="135"/>
      <c r="K120" s="66"/>
    </row>
    <row r="121" spans="2:11" ht="15.75" x14ac:dyDescent="0.25">
      <c r="B121" s="133"/>
      <c r="C121" s="133"/>
      <c r="D121" s="133"/>
      <c r="E121" s="134"/>
      <c r="F121" s="133"/>
      <c r="G121" s="309"/>
      <c r="H121" s="135"/>
      <c r="I121" s="135"/>
      <c r="J121" s="135"/>
      <c r="K121" s="66"/>
    </row>
    <row r="122" spans="2:11" ht="15.75" x14ac:dyDescent="0.25">
      <c r="B122" s="133"/>
      <c r="C122" s="133"/>
      <c r="D122" s="133"/>
      <c r="E122" s="134"/>
      <c r="F122" s="133"/>
      <c r="G122" s="309"/>
      <c r="H122" s="135"/>
      <c r="I122" s="135"/>
      <c r="J122" s="135"/>
      <c r="K122" s="66"/>
    </row>
    <row r="123" spans="2:11" ht="15.75" x14ac:dyDescent="0.25">
      <c r="B123" s="133"/>
      <c r="C123" s="133"/>
      <c r="D123" s="133"/>
      <c r="E123" s="134"/>
      <c r="F123" s="133"/>
      <c r="G123" s="309"/>
      <c r="H123" s="135"/>
      <c r="I123" s="135"/>
      <c r="J123" s="135"/>
      <c r="K123" s="66"/>
    </row>
    <row r="124" spans="2:11" ht="15.75" x14ac:dyDescent="0.25">
      <c r="B124" s="133"/>
      <c r="C124" s="133"/>
      <c r="D124" s="133"/>
      <c r="E124" s="134"/>
      <c r="F124" s="133"/>
      <c r="G124" s="309"/>
      <c r="H124" s="135"/>
      <c r="I124" s="135"/>
      <c r="J124" s="135"/>
      <c r="K124" s="66"/>
    </row>
    <row r="125" spans="2:11" ht="15.75" x14ac:dyDescent="0.25">
      <c r="B125" s="133"/>
      <c r="C125" s="133"/>
      <c r="D125" s="133"/>
      <c r="E125" s="134"/>
      <c r="F125" s="133"/>
      <c r="G125" s="309"/>
      <c r="H125" s="135"/>
      <c r="I125" s="135"/>
      <c r="J125" s="135"/>
      <c r="K125" s="66"/>
    </row>
    <row r="126" spans="2:11" ht="15.75" x14ac:dyDescent="0.25">
      <c r="B126" s="133"/>
      <c r="C126" s="133"/>
      <c r="D126" s="133"/>
      <c r="E126" s="134"/>
      <c r="F126" s="133"/>
      <c r="G126" s="309"/>
      <c r="H126" s="135"/>
      <c r="I126" s="135"/>
      <c r="J126" s="135"/>
      <c r="K126" s="66"/>
    </row>
    <row r="127" spans="2:11" ht="15.75" x14ac:dyDescent="0.25">
      <c r="B127" s="133"/>
      <c r="C127" s="133"/>
      <c r="D127" s="133"/>
      <c r="E127" s="134"/>
      <c r="F127" s="133"/>
      <c r="G127" s="309"/>
      <c r="H127" s="135"/>
      <c r="I127" s="135"/>
      <c r="J127" s="135"/>
      <c r="K127" s="66"/>
    </row>
    <row r="128" spans="2:11" ht="15.75" x14ac:dyDescent="0.25">
      <c r="B128" s="133"/>
      <c r="C128" s="133"/>
      <c r="D128" s="133"/>
      <c r="E128" s="134"/>
      <c r="F128" s="133"/>
      <c r="G128" s="309"/>
      <c r="H128" s="135"/>
      <c r="I128" s="135"/>
      <c r="J128" s="135"/>
      <c r="K128" s="66"/>
    </row>
    <row r="129" spans="2:11" ht="15.75" x14ac:dyDescent="0.25">
      <c r="B129" s="133"/>
      <c r="C129" s="133"/>
      <c r="D129" s="133"/>
      <c r="E129" s="134"/>
      <c r="F129" s="133"/>
      <c r="G129" s="309"/>
      <c r="H129" s="135"/>
      <c r="I129" s="135"/>
      <c r="J129" s="135"/>
      <c r="K129" s="66"/>
    </row>
    <row r="130" spans="2:11" ht="15.75" x14ac:dyDescent="0.25">
      <c r="B130" s="133"/>
      <c r="C130" s="133"/>
      <c r="D130" s="133"/>
      <c r="E130" s="134"/>
      <c r="F130" s="133"/>
      <c r="G130" s="309"/>
      <c r="H130" s="135"/>
      <c r="I130" s="135"/>
      <c r="J130" s="135"/>
      <c r="K130" s="66"/>
    </row>
    <row r="131" spans="2:11" ht="15.75" x14ac:dyDescent="0.25">
      <c r="B131" s="133"/>
      <c r="C131" s="133"/>
      <c r="D131" s="133"/>
      <c r="E131" s="134"/>
      <c r="F131" s="133"/>
      <c r="G131" s="309"/>
      <c r="H131" s="135"/>
      <c r="I131" s="135"/>
      <c r="J131" s="135"/>
      <c r="K131" s="66"/>
    </row>
    <row r="132" spans="2:11" ht="15.75" x14ac:dyDescent="0.25">
      <c r="B132" s="133"/>
      <c r="C132" s="133"/>
      <c r="D132" s="133"/>
      <c r="E132" s="134"/>
      <c r="F132" s="133"/>
      <c r="G132" s="309"/>
      <c r="H132" s="135"/>
      <c r="I132" s="135"/>
      <c r="J132" s="135"/>
      <c r="K132" s="66"/>
    </row>
    <row r="133" spans="2:11" ht="15.75" x14ac:dyDescent="0.25">
      <c r="B133" s="133"/>
      <c r="C133" s="133"/>
      <c r="D133" s="133"/>
      <c r="E133" s="134"/>
      <c r="F133" s="133"/>
      <c r="G133" s="309"/>
      <c r="H133" s="135"/>
      <c r="I133" s="135"/>
      <c r="J133" s="135"/>
      <c r="K133" s="66"/>
    </row>
    <row r="134" spans="2:11" ht="15.75" x14ac:dyDescent="0.25">
      <c r="B134" s="133"/>
      <c r="C134" s="133"/>
      <c r="D134" s="133"/>
      <c r="E134" s="134"/>
      <c r="F134" s="133"/>
      <c r="G134" s="309"/>
      <c r="H134" s="135"/>
      <c r="I134" s="135"/>
      <c r="J134" s="135"/>
      <c r="K134" s="66"/>
    </row>
    <row r="135" spans="2:11" ht="15.75" x14ac:dyDescent="0.25">
      <c r="B135" s="133"/>
      <c r="C135" s="133"/>
      <c r="D135" s="133"/>
      <c r="E135" s="134"/>
      <c r="F135" s="133"/>
      <c r="G135" s="309"/>
      <c r="H135" s="135"/>
      <c r="I135" s="135"/>
      <c r="J135" s="135"/>
      <c r="K135" s="66"/>
    </row>
    <row r="136" spans="2:11" ht="15.75" x14ac:dyDescent="0.25">
      <c r="B136" s="133"/>
      <c r="C136" s="133"/>
      <c r="D136" s="133"/>
      <c r="E136" s="134"/>
      <c r="F136" s="133"/>
      <c r="G136" s="309"/>
      <c r="H136" s="135"/>
      <c r="I136" s="135"/>
      <c r="J136" s="135"/>
      <c r="K136" s="66"/>
    </row>
    <row r="137" spans="2:11" ht="15.75" x14ac:dyDescent="0.25">
      <c r="B137" s="133"/>
      <c r="C137" s="133"/>
      <c r="D137" s="133"/>
      <c r="E137" s="134"/>
      <c r="F137" s="133"/>
      <c r="G137" s="309"/>
      <c r="H137" s="135"/>
      <c r="I137" s="135"/>
      <c r="J137" s="135"/>
      <c r="K137" s="66"/>
    </row>
    <row r="138" spans="2:11" ht="15.75" x14ac:dyDescent="0.25">
      <c r="B138" s="133"/>
      <c r="C138" s="133"/>
      <c r="D138" s="133"/>
      <c r="E138" s="134"/>
      <c r="F138" s="133"/>
      <c r="G138" s="309"/>
      <c r="H138" s="135"/>
      <c r="I138" s="135"/>
      <c r="J138" s="135"/>
      <c r="K138" s="66"/>
    </row>
    <row r="139" spans="2:11" x14ac:dyDescent="0.25">
      <c r="G139" s="312"/>
      <c r="H139" s="66"/>
      <c r="I139" s="66"/>
      <c r="J139" s="66"/>
      <c r="K139" s="66"/>
    </row>
    <row r="140" spans="2:11" x14ac:dyDescent="0.25">
      <c r="G140" s="312"/>
      <c r="H140" s="66"/>
      <c r="I140" s="66"/>
      <c r="J140" s="66"/>
      <c r="K140" s="66"/>
    </row>
    <row r="141" spans="2:11" x14ac:dyDescent="0.25">
      <c r="G141" s="312"/>
      <c r="H141" s="66"/>
      <c r="I141" s="66"/>
      <c r="J141" s="66"/>
      <c r="K141" s="66"/>
    </row>
    <row r="142" spans="2:11" x14ac:dyDescent="0.25">
      <c r="G142" s="312"/>
      <c r="H142" s="66"/>
      <c r="I142" s="66"/>
      <c r="J142" s="66"/>
      <c r="K142" s="66"/>
    </row>
    <row r="143" spans="2:11" x14ac:dyDescent="0.25">
      <c r="G143" s="312"/>
      <c r="H143" s="66"/>
      <c r="I143" s="66"/>
      <c r="J143" s="66"/>
      <c r="K143" s="66"/>
    </row>
    <row r="144" spans="2:11" x14ac:dyDescent="0.25">
      <c r="G144" s="312"/>
      <c r="H144" s="66"/>
      <c r="I144" s="66"/>
      <c r="J144" s="66"/>
      <c r="K144" s="66"/>
    </row>
    <row r="145" spans="7:11" x14ac:dyDescent="0.25">
      <c r="G145" s="312"/>
      <c r="H145" s="66"/>
      <c r="I145" s="66"/>
      <c r="J145" s="66"/>
      <c r="K145" s="66"/>
    </row>
    <row r="146" spans="7:11" x14ac:dyDescent="0.25">
      <c r="G146" s="312"/>
      <c r="H146" s="66"/>
      <c r="I146" s="66"/>
      <c r="J146" s="66"/>
      <c r="K146" s="66"/>
    </row>
    <row r="147" spans="7:11" x14ac:dyDescent="0.25">
      <c r="G147" s="312"/>
      <c r="H147" s="66"/>
      <c r="I147" s="66"/>
      <c r="J147" s="66"/>
      <c r="K147" s="66"/>
    </row>
    <row r="148" spans="7:11" x14ac:dyDescent="0.25">
      <c r="G148" s="312"/>
      <c r="H148" s="66"/>
      <c r="I148" s="66"/>
      <c r="J148" s="66"/>
      <c r="K148" s="66"/>
    </row>
    <row r="149" spans="7:11" x14ac:dyDescent="0.25">
      <c r="G149" s="312"/>
      <c r="H149" s="66"/>
      <c r="I149" s="66"/>
      <c r="J149" s="66"/>
      <c r="K149" s="66"/>
    </row>
  </sheetData>
  <mergeCells count="14">
    <mergeCell ref="B99:K99"/>
    <mergeCell ref="B33:K33"/>
    <mergeCell ref="B1:K1"/>
    <mergeCell ref="B2:K2"/>
    <mergeCell ref="B4:K4"/>
    <mergeCell ref="B6:K6"/>
    <mergeCell ref="B40:F40"/>
    <mergeCell ref="B9:F9"/>
    <mergeCell ref="B39:F39"/>
    <mergeCell ref="B8:F8"/>
    <mergeCell ref="B7:K7"/>
    <mergeCell ref="B5:K5"/>
    <mergeCell ref="B38:K38"/>
    <mergeCell ref="B3:K3"/>
  </mergeCell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topLeftCell="A22" workbookViewId="0">
      <selection activeCell="B52" sqref="B52"/>
    </sheetView>
  </sheetViews>
  <sheetFormatPr defaultRowHeight="15" x14ac:dyDescent="0.25"/>
  <cols>
    <col min="2" max="2" width="38.28515625" customWidth="1"/>
    <col min="3" max="4" width="25.28515625" customWidth="1"/>
    <col min="5" max="5" width="26.85546875" customWidth="1"/>
    <col min="6" max="7" width="15.7109375" customWidth="1"/>
  </cols>
  <sheetData>
    <row r="1" spans="2:7" ht="18" x14ac:dyDescent="0.25">
      <c r="B1" s="3"/>
      <c r="C1" s="3"/>
      <c r="D1" s="3"/>
      <c r="E1" s="4"/>
      <c r="F1" s="4"/>
      <c r="G1" s="4"/>
    </row>
    <row r="2" spans="2:7" ht="15.75" customHeight="1" x14ac:dyDescent="0.25">
      <c r="B2" s="245" t="s">
        <v>27</v>
      </c>
      <c r="C2" s="245"/>
      <c r="D2" s="245"/>
      <c r="E2" s="245"/>
      <c r="F2" s="245"/>
      <c r="G2" s="245"/>
    </row>
    <row r="3" spans="2:7" ht="18" x14ac:dyDescent="0.25">
      <c r="B3" s="27"/>
      <c r="C3" s="27"/>
      <c r="D3" s="27"/>
      <c r="E3" s="28"/>
      <c r="F3" s="28"/>
      <c r="G3" s="28"/>
    </row>
    <row r="4" spans="2:7" ht="33.75" customHeight="1" x14ac:dyDescent="0.25">
      <c r="B4" s="18" t="s">
        <v>7</v>
      </c>
      <c r="C4" s="18" t="s">
        <v>69</v>
      </c>
      <c r="D4" s="18" t="s">
        <v>191</v>
      </c>
      <c r="E4" s="18" t="s">
        <v>192</v>
      </c>
      <c r="F4" s="18" t="s">
        <v>16</v>
      </c>
      <c r="G4" s="18" t="s">
        <v>32</v>
      </c>
    </row>
    <row r="5" spans="2:7" x14ac:dyDescent="0.25">
      <c r="B5" s="18">
        <v>1</v>
      </c>
      <c r="C5" s="20">
        <v>2</v>
      </c>
      <c r="D5" s="20">
        <v>3</v>
      </c>
      <c r="E5" s="20">
        <v>4</v>
      </c>
      <c r="F5" s="20" t="s">
        <v>182</v>
      </c>
      <c r="G5" s="20" t="s">
        <v>183</v>
      </c>
    </row>
    <row r="6" spans="2:7" ht="15.75" x14ac:dyDescent="0.25">
      <c r="B6" s="148" t="s">
        <v>29</v>
      </c>
      <c r="C6" s="150">
        <f>SUM(C7,C10,C13,C17)</f>
        <v>712261.77</v>
      </c>
      <c r="D6" s="150">
        <f>SUM(D7,D10,D13,D17)</f>
        <v>638370.84</v>
      </c>
      <c r="E6" s="150">
        <f>SUM(E7,E10,E13,E17)</f>
        <v>883033.37000000011</v>
      </c>
      <c r="F6" s="163">
        <f>E6/C6*100</f>
        <v>123.97596041129655</v>
      </c>
      <c r="G6" s="163">
        <f>E6/D6*100</f>
        <v>138.32608174897214</v>
      </c>
    </row>
    <row r="7" spans="2:7" ht="15.75" x14ac:dyDescent="0.25">
      <c r="B7" s="45" t="s">
        <v>14</v>
      </c>
      <c r="C7" s="110">
        <f>SUM(C8:C9)</f>
        <v>12679.92</v>
      </c>
      <c r="D7" s="110">
        <f>SUM(D8:D9)</f>
        <v>21069.079999999998</v>
      </c>
      <c r="E7" s="110">
        <f>SUM(E8:E9)</f>
        <v>18247.829999999998</v>
      </c>
      <c r="F7" s="164">
        <f t="shared" ref="F7:F31" si="0">E7/C7*100</f>
        <v>143.91123918762895</v>
      </c>
      <c r="G7" s="164">
        <f t="shared" ref="G7:G31" si="1">E7/D7*100</f>
        <v>86.609524478524918</v>
      </c>
    </row>
    <row r="8" spans="2:7" ht="15.75" x14ac:dyDescent="0.25">
      <c r="B8" s="143" t="s">
        <v>15</v>
      </c>
      <c r="C8" s="42">
        <v>12679.92</v>
      </c>
      <c r="D8" s="42">
        <v>14762.55</v>
      </c>
      <c r="E8" s="43">
        <v>11941.3</v>
      </c>
      <c r="F8" s="164">
        <f t="shared" si="0"/>
        <v>94.174884384128603</v>
      </c>
      <c r="G8" s="164">
        <f t="shared" si="1"/>
        <v>80.889141781060857</v>
      </c>
    </row>
    <row r="9" spans="2:7" ht="15.75" x14ac:dyDescent="0.25">
      <c r="B9" s="143" t="s">
        <v>146</v>
      </c>
      <c r="C9" s="42">
        <v>0</v>
      </c>
      <c r="D9" s="42">
        <v>6306.53</v>
      </c>
      <c r="E9" s="43">
        <v>6306.53</v>
      </c>
      <c r="F9" s="164">
        <v>0</v>
      </c>
      <c r="G9" s="164">
        <f t="shared" si="1"/>
        <v>100</v>
      </c>
    </row>
    <row r="10" spans="2:7" ht="15.75" x14ac:dyDescent="0.25">
      <c r="B10" s="45" t="s">
        <v>137</v>
      </c>
      <c r="C10" s="110">
        <f>SUM(C11:C12)</f>
        <v>73189.100000000006</v>
      </c>
      <c r="D10" s="110">
        <f>SUM(D11:D12)</f>
        <v>74743.17</v>
      </c>
      <c r="E10" s="110">
        <f>SUM(E11:E12)</f>
        <v>74714.59</v>
      </c>
      <c r="F10" s="164">
        <f t="shared" si="0"/>
        <v>102.0843131012678</v>
      </c>
      <c r="G10" s="164">
        <f t="shared" si="1"/>
        <v>99.961762392470106</v>
      </c>
    </row>
    <row r="11" spans="2:7" ht="15.75" x14ac:dyDescent="0.25">
      <c r="B11" s="144" t="s">
        <v>138</v>
      </c>
      <c r="C11" s="152">
        <v>0</v>
      </c>
      <c r="D11" s="152">
        <v>4855.62</v>
      </c>
      <c r="E11" s="240">
        <v>4860.79</v>
      </c>
      <c r="F11" s="164">
        <v>0</v>
      </c>
      <c r="G11" s="164">
        <f t="shared" si="1"/>
        <v>100.10647455937655</v>
      </c>
    </row>
    <row r="12" spans="2:7" ht="31.5" x14ac:dyDescent="0.25">
      <c r="B12" s="144" t="s">
        <v>139</v>
      </c>
      <c r="C12" s="42">
        <v>73189.100000000006</v>
      </c>
      <c r="D12" s="42">
        <v>69887.55</v>
      </c>
      <c r="E12" s="145">
        <v>69853.8</v>
      </c>
      <c r="F12" s="164">
        <f t="shared" si="0"/>
        <v>95.442900650506701</v>
      </c>
      <c r="G12" s="164">
        <f t="shared" si="1"/>
        <v>99.951708136856993</v>
      </c>
    </row>
    <row r="13" spans="2:7" ht="15.75" x14ac:dyDescent="0.25">
      <c r="B13" s="147" t="s">
        <v>140</v>
      </c>
      <c r="C13" s="110">
        <f>C14+C15+C16</f>
        <v>626372.75</v>
      </c>
      <c r="D13" s="110">
        <f>SUM(D14:D16)</f>
        <v>542508.59</v>
      </c>
      <c r="E13" s="146">
        <f>E14+E15+E16</f>
        <v>790020.95000000007</v>
      </c>
      <c r="F13" s="164">
        <f t="shared" si="0"/>
        <v>126.12632813288893</v>
      </c>
      <c r="G13" s="164">
        <f t="shared" si="1"/>
        <v>145.62367574677484</v>
      </c>
    </row>
    <row r="14" spans="2:7" ht="15.75" x14ac:dyDescent="0.25">
      <c r="B14" s="144" t="s">
        <v>141</v>
      </c>
      <c r="C14" s="42">
        <v>615949.82999999996</v>
      </c>
      <c r="D14" s="42">
        <v>540854.59</v>
      </c>
      <c r="E14" s="145">
        <v>787107.29</v>
      </c>
      <c r="F14" s="164">
        <f t="shared" si="0"/>
        <v>127.78756510087842</v>
      </c>
      <c r="G14" s="164">
        <f t="shared" si="1"/>
        <v>145.53029678457568</v>
      </c>
    </row>
    <row r="15" spans="2:7" ht="15.75" x14ac:dyDescent="0.25">
      <c r="B15" s="144" t="s">
        <v>142</v>
      </c>
      <c r="C15" s="42">
        <v>1388.15</v>
      </c>
      <c r="D15" s="42">
        <v>0</v>
      </c>
      <c r="E15" s="145">
        <v>1259.6600000000001</v>
      </c>
      <c r="F15" s="164">
        <f t="shared" si="0"/>
        <v>90.743795699312031</v>
      </c>
      <c r="G15" s="164" t="e">
        <f t="shared" si="1"/>
        <v>#DIV/0!</v>
      </c>
    </row>
    <row r="16" spans="2:7" ht="15.75" x14ac:dyDescent="0.25">
      <c r="B16" s="144" t="s">
        <v>143</v>
      </c>
      <c r="C16" s="42">
        <v>9034.77</v>
      </c>
      <c r="D16" s="42">
        <v>1654</v>
      </c>
      <c r="E16" s="145">
        <v>1654</v>
      </c>
      <c r="F16" s="164">
        <f t="shared" si="0"/>
        <v>18.307051535346222</v>
      </c>
      <c r="G16" s="164">
        <f t="shared" si="1"/>
        <v>100</v>
      </c>
    </row>
    <row r="17" spans="2:9" ht="15.75" x14ac:dyDescent="0.25">
      <c r="B17" s="147" t="s">
        <v>144</v>
      </c>
      <c r="C17" s="110">
        <f>SUM(C18)</f>
        <v>20</v>
      </c>
      <c r="D17" s="110">
        <f>SUM(D18)</f>
        <v>50</v>
      </c>
      <c r="E17" s="110">
        <f>SUM(E18)</f>
        <v>50</v>
      </c>
      <c r="F17" s="164">
        <f t="shared" si="0"/>
        <v>250</v>
      </c>
      <c r="G17" s="164">
        <f t="shared" si="1"/>
        <v>100</v>
      </c>
    </row>
    <row r="18" spans="2:9" ht="15.75" x14ac:dyDescent="0.25">
      <c r="B18" s="144" t="s">
        <v>145</v>
      </c>
      <c r="C18" s="42">
        <v>20</v>
      </c>
      <c r="D18" s="42">
        <v>50</v>
      </c>
      <c r="E18" s="145">
        <v>50</v>
      </c>
      <c r="F18" s="164">
        <f t="shared" si="0"/>
        <v>250</v>
      </c>
      <c r="G18" s="164">
        <f t="shared" si="1"/>
        <v>100</v>
      </c>
    </row>
    <row r="19" spans="2:9" ht="15.75" customHeight="1" x14ac:dyDescent="0.25">
      <c r="B19" s="148" t="s">
        <v>30</v>
      </c>
      <c r="C19" s="159">
        <f>SUM(C20,C23,C26,C30)</f>
        <v>712261.77</v>
      </c>
      <c r="D19" s="159">
        <f>SUM(D20,D23,D26,D30)</f>
        <v>638370.84</v>
      </c>
      <c r="E19" s="159">
        <f>SUM(E20,E23,E26,E30)</f>
        <v>876535.42999999993</v>
      </c>
      <c r="F19" s="163">
        <f t="shared" si="0"/>
        <v>123.06366379877443</v>
      </c>
      <c r="G19" s="163">
        <f t="shared" si="1"/>
        <v>137.30818751056987</v>
      </c>
    </row>
    <row r="20" spans="2:9" ht="15.75" customHeight="1" x14ac:dyDescent="0.25">
      <c r="B20" s="45" t="s">
        <v>14</v>
      </c>
      <c r="C20" s="151">
        <f>SUM(C21:C22)</f>
        <v>12679.92</v>
      </c>
      <c r="D20" s="151">
        <f>SUM(D21:D22)</f>
        <v>21069.079999999998</v>
      </c>
      <c r="E20" s="111">
        <f>SUM(E21:E22)</f>
        <v>18247.829999999998</v>
      </c>
      <c r="F20" s="164">
        <f t="shared" si="0"/>
        <v>143.91123918762895</v>
      </c>
      <c r="G20" s="164">
        <f t="shared" si="1"/>
        <v>86.609524478524918</v>
      </c>
    </row>
    <row r="21" spans="2:9" ht="15.75" x14ac:dyDescent="0.25">
      <c r="B21" s="143" t="s">
        <v>15</v>
      </c>
      <c r="C21" s="152">
        <v>12679.92</v>
      </c>
      <c r="D21" s="42">
        <v>14762.55</v>
      </c>
      <c r="E21" s="43">
        <v>11941.3</v>
      </c>
      <c r="F21" s="164">
        <f t="shared" si="0"/>
        <v>94.174884384128603</v>
      </c>
      <c r="G21" s="164">
        <f t="shared" si="1"/>
        <v>80.889141781060857</v>
      </c>
    </row>
    <row r="22" spans="2:9" ht="15.75" x14ac:dyDescent="0.25">
      <c r="B22" s="143" t="s">
        <v>146</v>
      </c>
      <c r="C22" s="152">
        <v>0</v>
      </c>
      <c r="D22" s="42">
        <v>6306.53</v>
      </c>
      <c r="E22" s="43">
        <v>6306.53</v>
      </c>
      <c r="F22" s="164">
        <v>0</v>
      </c>
      <c r="G22" s="164">
        <f t="shared" si="1"/>
        <v>100</v>
      </c>
    </row>
    <row r="23" spans="2:9" ht="15.75" x14ac:dyDescent="0.25">
      <c r="B23" s="45" t="s">
        <v>137</v>
      </c>
      <c r="C23" s="151">
        <f>SUM(C24:C25)</f>
        <v>73189.100000000006</v>
      </c>
      <c r="D23" s="151">
        <f>SUM(D24:D25)</f>
        <v>74743.17</v>
      </c>
      <c r="E23" s="151">
        <f>SUM(E24:E25)</f>
        <v>74694.680000000008</v>
      </c>
      <c r="F23" s="164">
        <f t="shared" si="0"/>
        <v>102.05710959692085</v>
      </c>
      <c r="G23" s="164">
        <f t="shared" si="1"/>
        <v>99.935124507028547</v>
      </c>
    </row>
    <row r="24" spans="2:9" ht="15.75" x14ac:dyDescent="0.25">
      <c r="B24" s="144" t="s">
        <v>138</v>
      </c>
      <c r="C24" s="152">
        <v>0</v>
      </c>
      <c r="D24" s="42">
        <v>4855.62</v>
      </c>
      <c r="E24" s="145">
        <v>4840.88</v>
      </c>
      <c r="F24" s="164">
        <v>0</v>
      </c>
      <c r="G24" s="164">
        <f t="shared" si="1"/>
        <v>99.696434234968962</v>
      </c>
    </row>
    <row r="25" spans="2:9" ht="15.75" x14ac:dyDescent="0.25">
      <c r="B25" s="144" t="s">
        <v>139</v>
      </c>
      <c r="C25" s="152">
        <v>73189.100000000006</v>
      </c>
      <c r="D25" s="42">
        <v>69887.55</v>
      </c>
      <c r="E25" s="43">
        <v>69853.8</v>
      </c>
      <c r="F25" s="164">
        <f t="shared" si="0"/>
        <v>95.442900650506701</v>
      </c>
      <c r="G25" s="164">
        <f t="shared" si="1"/>
        <v>99.951708136856993</v>
      </c>
    </row>
    <row r="26" spans="2:9" ht="15.75" x14ac:dyDescent="0.25">
      <c r="B26" s="147" t="s">
        <v>140</v>
      </c>
      <c r="C26" s="151">
        <f>C27+C28+C29</f>
        <v>626372.75</v>
      </c>
      <c r="D26" s="151">
        <f t="shared" ref="D26:E26" si="2">D27+D28+D29</f>
        <v>542508.59</v>
      </c>
      <c r="E26" s="151">
        <f t="shared" si="2"/>
        <v>783542.91999999993</v>
      </c>
      <c r="F26" s="164">
        <f t="shared" si="0"/>
        <v>125.09211487888001</v>
      </c>
      <c r="G26" s="164">
        <f t="shared" si="1"/>
        <v>144.42958774164293</v>
      </c>
    </row>
    <row r="27" spans="2:9" ht="15" customHeight="1" x14ac:dyDescent="0.25">
      <c r="B27" s="144" t="s">
        <v>141</v>
      </c>
      <c r="C27" s="152">
        <v>615949.82999999996</v>
      </c>
      <c r="D27" s="42">
        <v>540854.59</v>
      </c>
      <c r="E27" s="43">
        <v>780677.2</v>
      </c>
      <c r="F27" s="164">
        <f t="shared" si="0"/>
        <v>126.74363429891685</v>
      </c>
      <c r="G27" s="164">
        <f t="shared" si="1"/>
        <v>144.34142086138161</v>
      </c>
      <c r="H27" s="13"/>
      <c r="I27" s="13"/>
    </row>
    <row r="28" spans="2:9" ht="15.75" x14ac:dyDescent="0.25">
      <c r="B28" s="144" t="s">
        <v>142</v>
      </c>
      <c r="C28" s="152">
        <v>1388.15</v>
      </c>
      <c r="D28" s="42">
        <v>0</v>
      </c>
      <c r="E28" s="43">
        <v>1211.72</v>
      </c>
      <c r="F28" s="164">
        <f t="shared" si="0"/>
        <v>87.290278428123756</v>
      </c>
      <c r="G28" s="164" t="e">
        <f t="shared" si="1"/>
        <v>#DIV/0!</v>
      </c>
      <c r="H28" s="13"/>
      <c r="I28" s="13"/>
    </row>
    <row r="29" spans="2:9" ht="15.75" x14ac:dyDescent="0.25">
      <c r="B29" s="144" t="s">
        <v>143</v>
      </c>
      <c r="C29" s="152">
        <v>9034.77</v>
      </c>
      <c r="D29" s="42">
        <v>1654</v>
      </c>
      <c r="E29" s="43">
        <v>1654</v>
      </c>
      <c r="F29" s="164">
        <f t="shared" si="0"/>
        <v>18.307051535346222</v>
      </c>
      <c r="G29" s="164">
        <f t="shared" si="1"/>
        <v>100</v>
      </c>
      <c r="H29" s="13"/>
      <c r="I29" s="13"/>
    </row>
    <row r="30" spans="2:9" ht="15.75" x14ac:dyDescent="0.25">
      <c r="B30" s="147" t="s">
        <v>144</v>
      </c>
      <c r="C30" s="110">
        <f>SUM(C31)</f>
        <v>20</v>
      </c>
      <c r="D30" s="110">
        <f>SUM(D31)</f>
        <v>50</v>
      </c>
      <c r="E30" s="110">
        <f>SUM(E31)</f>
        <v>50</v>
      </c>
      <c r="F30" s="164">
        <f t="shared" si="0"/>
        <v>250</v>
      </c>
      <c r="G30" s="164">
        <f t="shared" si="1"/>
        <v>100</v>
      </c>
    </row>
    <row r="31" spans="2:9" ht="15.75" x14ac:dyDescent="0.25">
      <c r="B31" s="144" t="s">
        <v>145</v>
      </c>
      <c r="C31" s="42">
        <v>20</v>
      </c>
      <c r="D31" s="42">
        <v>50</v>
      </c>
      <c r="E31" s="145">
        <v>50</v>
      </c>
      <c r="F31" s="164">
        <f t="shared" si="0"/>
        <v>250</v>
      </c>
      <c r="G31" s="164">
        <f t="shared" si="1"/>
        <v>100</v>
      </c>
    </row>
    <row r="32" spans="2:9" ht="15.75" x14ac:dyDescent="0.25">
      <c r="B32" s="295" t="s">
        <v>184</v>
      </c>
      <c r="C32" s="295"/>
      <c r="D32" s="295"/>
      <c r="E32" s="295"/>
      <c r="F32" s="295"/>
      <c r="G32" s="295"/>
    </row>
    <row r="33" spans="2:7" ht="15.75" x14ac:dyDescent="0.25">
      <c r="B33" s="168" t="s">
        <v>185</v>
      </c>
      <c r="C33" s="111">
        <f>C34+C35</f>
        <v>0</v>
      </c>
      <c r="D33" s="111">
        <f>SUM(D34:D35)</f>
        <v>4855.62</v>
      </c>
      <c r="E33" s="111">
        <f>SUM(E34:E35)</f>
        <v>6497.94</v>
      </c>
      <c r="F33" s="111">
        <v>0</v>
      </c>
      <c r="G33" s="111">
        <f>E33/D33*100</f>
        <v>133.82307511708083</v>
      </c>
    </row>
    <row r="34" spans="2:7" ht="15.75" x14ac:dyDescent="0.25">
      <c r="B34" s="169" t="s">
        <v>186</v>
      </c>
      <c r="C34" s="177">
        <v>0</v>
      </c>
      <c r="D34" s="177">
        <v>4855.62</v>
      </c>
      <c r="E34" s="178">
        <v>6497.94</v>
      </c>
      <c r="F34" s="177">
        <v>0</v>
      </c>
      <c r="G34" s="177">
        <f t="shared" ref="G34" si="3">E34/D34*100</f>
        <v>133.82307511708083</v>
      </c>
    </row>
    <row r="35" spans="2:7" ht="15.75" x14ac:dyDescent="0.25">
      <c r="B35" s="98" t="s">
        <v>188</v>
      </c>
      <c r="C35" s="43"/>
      <c r="D35" s="62"/>
      <c r="E35" s="32"/>
      <c r="F35" s="177"/>
      <c r="G35" s="177"/>
    </row>
    <row r="36" spans="2:7" x14ac:dyDescent="0.25">
      <c r="B36" s="11"/>
      <c r="C36" s="11"/>
      <c r="D36" s="11"/>
      <c r="E36" s="193"/>
      <c r="F36" s="193"/>
      <c r="G36" s="193"/>
    </row>
  </sheetData>
  <mergeCells count="2">
    <mergeCell ref="B2:G2"/>
    <mergeCell ref="B32:G32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7"/>
  <sheetViews>
    <sheetView topLeftCell="B1" workbookViewId="0">
      <selection activeCell="F9" sqref="F9:G10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5"/>
      <c r="C1" s="5"/>
      <c r="D1" s="5"/>
      <c r="E1" s="4"/>
      <c r="F1" s="4"/>
      <c r="G1" s="4"/>
    </row>
    <row r="2" spans="2:7" ht="15.75" customHeight="1" x14ac:dyDescent="0.25">
      <c r="B2" s="245" t="s">
        <v>28</v>
      </c>
      <c r="C2" s="245"/>
      <c r="D2" s="245"/>
      <c r="E2" s="245"/>
      <c r="F2" s="245"/>
      <c r="G2" s="245"/>
    </row>
    <row r="3" spans="2:7" ht="18" x14ac:dyDescent="0.25">
      <c r="B3" s="27"/>
      <c r="C3" s="27"/>
      <c r="D3" s="27"/>
      <c r="E3" s="28"/>
      <c r="F3" s="28"/>
      <c r="G3" s="28"/>
    </row>
    <row r="4" spans="2:7" ht="25.5" x14ac:dyDescent="0.25">
      <c r="B4" s="211" t="s">
        <v>7</v>
      </c>
      <c r="C4" s="18" t="s">
        <v>69</v>
      </c>
      <c r="D4" s="18" t="s">
        <v>191</v>
      </c>
      <c r="E4" s="18" t="s">
        <v>192</v>
      </c>
      <c r="F4" s="211" t="s">
        <v>16</v>
      </c>
      <c r="G4" s="211" t="s">
        <v>32</v>
      </c>
    </row>
    <row r="5" spans="2:7" x14ac:dyDescent="0.25">
      <c r="B5" s="211">
        <v>1</v>
      </c>
      <c r="C5" s="211">
        <v>2</v>
      </c>
      <c r="D5" s="211">
        <v>3</v>
      </c>
      <c r="E5" s="211">
        <v>4</v>
      </c>
      <c r="F5" s="211" t="s">
        <v>182</v>
      </c>
      <c r="G5" s="211" t="s">
        <v>183</v>
      </c>
    </row>
    <row r="6" spans="2:7" ht="15.75" customHeight="1" x14ac:dyDescent="0.25">
      <c r="B6" s="212" t="s">
        <v>30</v>
      </c>
      <c r="C6" s="213"/>
      <c r="D6" s="213"/>
      <c r="E6" s="214"/>
      <c r="F6" s="214"/>
      <c r="G6" s="214"/>
    </row>
    <row r="7" spans="2:7" ht="15.75" customHeight="1" x14ac:dyDescent="0.25">
      <c r="B7" s="215" t="s">
        <v>147</v>
      </c>
      <c r="C7" s="213"/>
      <c r="D7" s="213"/>
      <c r="E7" s="214"/>
      <c r="F7" s="214"/>
      <c r="G7" s="214"/>
    </row>
    <row r="8" spans="2:7" x14ac:dyDescent="0.25">
      <c r="B8" s="216" t="s">
        <v>148</v>
      </c>
      <c r="C8" s="221">
        <v>722675.15</v>
      </c>
      <c r="D8" s="221">
        <v>638370.84</v>
      </c>
      <c r="E8" s="239">
        <v>876535.43</v>
      </c>
      <c r="F8" s="222">
        <f>E8/C8*100</f>
        <v>121.29037922502248</v>
      </c>
      <c r="G8" s="222">
        <f>E8/D8*100</f>
        <v>137.30818751056987</v>
      </c>
    </row>
    <row r="9" spans="2:7" x14ac:dyDescent="0.25">
      <c r="B9" s="216" t="s">
        <v>149</v>
      </c>
      <c r="C9" s="213"/>
      <c r="D9" s="213"/>
      <c r="E9" s="213"/>
      <c r="F9" s="214"/>
      <c r="G9" s="214"/>
    </row>
    <row r="10" spans="2:7" x14ac:dyDescent="0.25">
      <c r="B10" s="217" t="s">
        <v>150</v>
      </c>
      <c r="C10" s="213"/>
      <c r="D10" s="213"/>
      <c r="E10" s="213"/>
      <c r="F10" s="214"/>
      <c r="G10" s="214"/>
    </row>
    <row r="11" spans="2:7" x14ac:dyDescent="0.25">
      <c r="B11" s="212"/>
      <c r="C11" s="213"/>
      <c r="D11" s="213"/>
      <c r="E11" s="218"/>
      <c r="F11" s="214"/>
      <c r="G11" s="214"/>
    </row>
    <row r="12" spans="2:7" x14ac:dyDescent="0.25">
      <c r="B12" s="219"/>
      <c r="C12" s="213"/>
      <c r="D12" s="213"/>
      <c r="E12" s="214"/>
      <c r="F12" s="214"/>
      <c r="G12" s="214"/>
    </row>
    <row r="13" spans="2:7" x14ac:dyDescent="0.25">
      <c r="B13" s="220" t="s">
        <v>12</v>
      </c>
      <c r="C13" s="213"/>
      <c r="D13" s="213"/>
      <c r="E13" s="214"/>
      <c r="F13" s="214"/>
      <c r="G13" s="214"/>
    </row>
    <row r="15" spans="2:7" x14ac:dyDescent="0.25">
      <c r="B15" s="13"/>
      <c r="C15" s="13"/>
      <c r="D15" s="13"/>
      <c r="E15" s="13"/>
      <c r="F15" s="13"/>
      <c r="G15" s="13"/>
    </row>
    <row r="16" spans="2:7" x14ac:dyDescent="0.25">
      <c r="B16" s="13"/>
      <c r="C16" s="13"/>
      <c r="D16" s="13"/>
      <c r="E16" s="13"/>
      <c r="F16" s="13"/>
      <c r="G16" s="13"/>
    </row>
    <row r="17" spans="2:7" x14ac:dyDescent="0.25">
      <c r="B17" s="13"/>
      <c r="C17" s="13"/>
      <c r="D17" s="13"/>
      <c r="E17" s="13"/>
      <c r="F17" s="13"/>
      <c r="G17" s="13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6"/>
  <sheetViews>
    <sheetView topLeftCell="A180" workbookViewId="0">
      <selection activeCell="D196" sqref="D196"/>
    </sheetView>
  </sheetViews>
  <sheetFormatPr defaultRowHeight="15" x14ac:dyDescent="0.25"/>
  <cols>
    <col min="1" max="1" width="14.28515625" customWidth="1"/>
    <col min="2" max="2" width="39.42578125" customWidth="1"/>
    <col min="3" max="4" width="22.140625" bestFit="1" customWidth="1"/>
    <col min="5" max="5" width="13.42578125" customWidth="1"/>
    <col min="6" max="6" width="24.28515625" customWidth="1"/>
  </cols>
  <sheetData>
    <row r="1" spans="1:6" ht="18" x14ac:dyDescent="0.25">
      <c r="B1" s="3"/>
      <c r="C1" s="3"/>
      <c r="D1" s="3"/>
      <c r="E1" s="3"/>
      <c r="F1" s="4"/>
    </row>
    <row r="2" spans="1:6" ht="18" customHeight="1" x14ac:dyDescent="0.25">
      <c r="A2" s="298" t="s">
        <v>8</v>
      </c>
      <c r="B2" s="298"/>
      <c r="C2" s="298"/>
      <c r="D2" s="298"/>
      <c r="E2" s="298"/>
      <c r="F2" s="7"/>
    </row>
    <row r="3" spans="1:6" ht="18" customHeight="1" x14ac:dyDescent="0.25">
      <c r="A3" s="298"/>
      <c r="B3" s="298"/>
      <c r="C3" s="298"/>
      <c r="D3" s="298"/>
      <c r="E3" s="298"/>
      <c r="F3" s="4"/>
    </row>
    <row r="4" spans="1:6" ht="15.75" x14ac:dyDescent="0.25">
      <c r="A4" s="302" t="s">
        <v>36</v>
      </c>
      <c r="B4" s="303"/>
      <c r="C4" s="303"/>
      <c r="D4" s="303"/>
      <c r="E4" s="304"/>
    </row>
    <row r="5" spans="1:6" ht="18" customHeight="1" x14ac:dyDescent="0.25">
      <c r="A5" s="299"/>
      <c r="B5" s="300"/>
      <c r="C5" s="300"/>
      <c r="D5" s="300"/>
      <c r="E5" s="301"/>
    </row>
    <row r="6" spans="1:6" ht="19.5" x14ac:dyDescent="0.25">
      <c r="A6" s="182">
        <v>2202</v>
      </c>
      <c r="B6" s="183" t="s">
        <v>70</v>
      </c>
      <c r="C6" s="184">
        <f>SUM(C7,C46,C60)</f>
        <v>595596.87</v>
      </c>
      <c r="D6" s="184">
        <f>SUM(D7,D46,D60)</f>
        <v>835788.86999999988</v>
      </c>
      <c r="E6" s="184">
        <f>D6/C6*100</f>
        <v>140.3279486676953</v>
      </c>
    </row>
    <row r="7" spans="1:6" ht="19.5" x14ac:dyDescent="0.25">
      <c r="A7" s="179" t="s">
        <v>71</v>
      </c>
      <c r="B7" s="180" t="s">
        <v>72</v>
      </c>
      <c r="C7" s="181">
        <f>SUM(C28,C35,C43)</f>
        <v>74663.62999999999</v>
      </c>
      <c r="D7" s="181">
        <f>SUM(D28,D35,D43)</f>
        <v>74663.62999999999</v>
      </c>
      <c r="E7" s="184">
        <f>D7/C7*100</f>
        <v>100</v>
      </c>
    </row>
    <row r="8" spans="1:6" ht="33" customHeight="1" x14ac:dyDescent="0.25">
      <c r="A8" s="297" t="s">
        <v>73</v>
      </c>
      <c r="B8" s="297"/>
      <c r="C8" s="47"/>
      <c r="D8" s="47"/>
      <c r="E8" s="48"/>
    </row>
    <row r="9" spans="1:6" ht="45" x14ac:dyDescent="0.25">
      <c r="A9" s="49" t="s">
        <v>74</v>
      </c>
      <c r="B9" s="50" t="s">
        <v>75</v>
      </c>
      <c r="C9" s="51" t="s">
        <v>193</v>
      </c>
      <c r="D9" s="51" t="s">
        <v>194</v>
      </c>
      <c r="E9" s="52" t="s">
        <v>181</v>
      </c>
    </row>
    <row r="10" spans="1:6" x14ac:dyDescent="0.25">
      <c r="A10" s="53"/>
      <c r="B10" s="54">
        <v>1</v>
      </c>
      <c r="C10" s="55">
        <v>2</v>
      </c>
      <c r="D10" s="55">
        <v>3</v>
      </c>
      <c r="E10" s="56">
        <v>4</v>
      </c>
    </row>
    <row r="11" spans="1:6" x14ac:dyDescent="0.25">
      <c r="A11" s="57">
        <v>32111</v>
      </c>
      <c r="B11" s="58" t="s">
        <v>25</v>
      </c>
      <c r="C11" s="59">
        <v>553.48</v>
      </c>
      <c r="D11" s="59">
        <v>553.48</v>
      </c>
      <c r="E11" s="59">
        <f>D11/C11*100</f>
        <v>100</v>
      </c>
    </row>
    <row r="12" spans="1:6" x14ac:dyDescent="0.25">
      <c r="A12" s="60">
        <v>32211</v>
      </c>
      <c r="B12" s="61" t="s">
        <v>76</v>
      </c>
      <c r="C12" s="62">
        <v>3736.8</v>
      </c>
      <c r="D12" s="62">
        <v>3736.8</v>
      </c>
      <c r="E12" s="59">
        <f t="shared" ref="E12:E28" si="0">D12/C12*100</f>
        <v>100</v>
      </c>
    </row>
    <row r="13" spans="1:6" x14ac:dyDescent="0.25">
      <c r="A13" s="60">
        <v>32231</v>
      </c>
      <c r="B13" s="61" t="s">
        <v>78</v>
      </c>
      <c r="C13" s="62">
        <v>2256.48</v>
      </c>
      <c r="D13" s="62">
        <v>2256.48</v>
      </c>
      <c r="E13" s="59">
        <f t="shared" si="0"/>
        <v>100</v>
      </c>
    </row>
    <row r="14" spans="1:6" x14ac:dyDescent="0.25">
      <c r="A14" s="60">
        <v>32234</v>
      </c>
      <c r="B14" s="61" t="s">
        <v>195</v>
      </c>
      <c r="C14" s="62">
        <v>3948.75</v>
      </c>
      <c r="D14" s="62">
        <v>3948.75</v>
      </c>
      <c r="E14" s="59">
        <f t="shared" si="0"/>
        <v>100</v>
      </c>
    </row>
    <row r="15" spans="1:6" x14ac:dyDescent="0.25">
      <c r="A15" s="60">
        <v>32241</v>
      </c>
      <c r="B15" s="61" t="s">
        <v>79</v>
      </c>
      <c r="C15" s="62">
        <v>1279.07</v>
      </c>
      <c r="D15" s="62">
        <v>1279.07</v>
      </c>
      <c r="E15" s="59">
        <f t="shared" si="0"/>
        <v>100</v>
      </c>
    </row>
    <row r="16" spans="1:6" x14ac:dyDescent="0.25">
      <c r="A16" s="60">
        <v>32311</v>
      </c>
      <c r="B16" s="61" t="s">
        <v>80</v>
      </c>
      <c r="C16" s="62">
        <v>2540.73</v>
      </c>
      <c r="D16" s="62">
        <v>2540.73</v>
      </c>
      <c r="E16" s="59">
        <f t="shared" si="0"/>
        <v>100</v>
      </c>
    </row>
    <row r="17" spans="1:5" x14ac:dyDescent="0.25">
      <c r="A17" s="60">
        <v>32321</v>
      </c>
      <c r="B17" s="61" t="s">
        <v>81</v>
      </c>
      <c r="C17" s="62">
        <v>1680.77</v>
      </c>
      <c r="D17" s="62">
        <v>1680.77</v>
      </c>
      <c r="E17" s="59">
        <f t="shared" si="0"/>
        <v>100</v>
      </c>
    </row>
    <row r="18" spans="1:5" x14ac:dyDescent="0.25">
      <c r="A18" s="60">
        <v>32332</v>
      </c>
      <c r="B18" s="61" t="s">
        <v>82</v>
      </c>
      <c r="C18" s="62">
        <v>106.2</v>
      </c>
      <c r="D18" s="62">
        <v>106.2</v>
      </c>
      <c r="E18" s="59">
        <f t="shared" si="0"/>
        <v>100</v>
      </c>
    </row>
    <row r="19" spans="1:5" x14ac:dyDescent="0.25">
      <c r="A19" s="60">
        <v>32341</v>
      </c>
      <c r="B19" s="61" t="s">
        <v>83</v>
      </c>
      <c r="C19" s="62">
        <v>242.16</v>
      </c>
      <c r="D19" s="62">
        <v>242.16</v>
      </c>
      <c r="E19" s="59">
        <f t="shared" si="0"/>
        <v>100</v>
      </c>
    </row>
    <row r="20" spans="1:5" x14ac:dyDescent="0.25">
      <c r="A20" s="60">
        <v>32353</v>
      </c>
      <c r="B20" s="61" t="s">
        <v>84</v>
      </c>
      <c r="C20" s="62">
        <v>36926.5</v>
      </c>
      <c r="D20" s="62">
        <v>36926.5</v>
      </c>
      <c r="E20" s="59">
        <f t="shared" si="0"/>
        <v>100</v>
      </c>
    </row>
    <row r="21" spans="1:5" x14ac:dyDescent="0.25">
      <c r="A21" s="60">
        <v>32355</v>
      </c>
      <c r="B21" s="61" t="s">
        <v>196</v>
      </c>
      <c r="C21" s="62">
        <v>4916.07</v>
      </c>
      <c r="D21" s="62">
        <v>4916.07</v>
      </c>
      <c r="E21" s="59">
        <f t="shared" si="0"/>
        <v>100</v>
      </c>
    </row>
    <row r="22" spans="1:5" x14ac:dyDescent="0.25">
      <c r="A22" s="60">
        <v>32361</v>
      </c>
      <c r="B22" s="61" t="s">
        <v>86</v>
      </c>
      <c r="C22" s="62">
        <v>1221.3699999999999</v>
      </c>
      <c r="D22" s="62">
        <v>1221.3699999999999</v>
      </c>
      <c r="E22" s="59">
        <f t="shared" si="0"/>
        <v>100</v>
      </c>
    </row>
    <row r="23" spans="1:5" x14ac:dyDescent="0.25">
      <c r="A23" s="60">
        <v>32379</v>
      </c>
      <c r="B23" s="61" t="s">
        <v>87</v>
      </c>
      <c r="C23" s="62">
        <v>857.58</v>
      </c>
      <c r="D23" s="62">
        <v>857.58</v>
      </c>
      <c r="E23" s="59">
        <f t="shared" si="0"/>
        <v>100</v>
      </c>
    </row>
    <row r="24" spans="1:5" x14ac:dyDescent="0.25">
      <c r="A24" s="60">
        <v>32381</v>
      </c>
      <c r="B24" s="61" t="s">
        <v>88</v>
      </c>
      <c r="C24" s="62">
        <v>2321.4299999999998</v>
      </c>
      <c r="D24" s="62">
        <v>2321.4299999999998</v>
      </c>
      <c r="E24" s="59">
        <f t="shared" si="0"/>
        <v>100</v>
      </c>
    </row>
    <row r="25" spans="1:5" x14ac:dyDescent="0.25">
      <c r="A25" s="60">
        <v>32921</v>
      </c>
      <c r="B25" s="61" t="s">
        <v>89</v>
      </c>
      <c r="C25" s="62">
        <v>70.52</v>
      </c>
      <c r="D25" s="62">
        <v>70.52</v>
      </c>
      <c r="E25" s="59">
        <f t="shared" si="0"/>
        <v>100</v>
      </c>
    </row>
    <row r="26" spans="1:5" x14ac:dyDescent="0.25">
      <c r="A26" s="60">
        <v>32941</v>
      </c>
      <c r="B26" s="61" t="s">
        <v>90</v>
      </c>
      <c r="C26" s="62">
        <v>114.61</v>
      </c>
      <c r="D26" s="62">
        <v>114.61</v>
      </c>
      <c r="E26" s="59">
        <f t="shared" si="0"/>
        <v>100</v>
      </c>
    </row>
    <row r="27" spans="1:5" x14ac:dyDescent="0.25">
      <c r="A27" s="60">
        <v>37229</v>
      </c>
      <c r="B27" s="61" t="s">
        <v>122</v>
      </c>
      <c r="C27" s="62">
        <v>5805.57</v>
      </c>
      <c r="D27" s="62">
        <v>5805.57</v>
      </c>
      <c r="E27" s="59">
        <f t="shared" si="0"/>
        <v>100</v>
      </c>
    </row>
    <row r="28" spans="1:5" x14ac:dyDescent="0.25">
      <c r="A28" s="64" t="s">
        <v>92</v>
      </c>
      <c r="B28" s="11"/>
      <c r="C28" s="65">
        <f>SUM(C11:C27)</f>
        <v>68578.09</v>
      </c>
      <c r="D28" s="65">
        <f>SUM(D11:D27)</f>
        <v>68578.09</v>
      </c>
      <c r="E28" s="59">
        <f t="shared" si="0"/>
        <v>100</v>
      </c>
    </row>
    <row r="29" spans="1:5" x14ac:dyDescent="0.25">
      <c r="A29" s="73"/>
      <c r="B29" s="223"/>
      <c r="C29" s="75"/>
      <c r="D29" s="75"/>
      <c r="E29" s="224"/>
    </row>
    <row r="30" spans="1:5" x14ac:dyDescent="0.25">
      <c r="A30" s="73" t="s">
        <v>110</v>
      </c>
      <c r="B30" s="223"/>
      <c r="C30" s="75"/>
      <c r="D30" s="75"/>
      <c r="E30" s="224"/>
    </row>
    <row r="31" spans="1:5" ht="45" x14ac:dyDescent="0.25">
      <c r="A31" s="49" t="s">
        <v>74</v>
      </c>
      <c r="B31" s="50" t="s">
        <v>75</v>
      </c>
      <c r="C31" s="51" t="s">
        <v>193</v>
      </c>
      <c r="D31" s="51" t="s">
        <v>194</v>
      </c>
      <c r="E31" s="52" t="s">
        <v>181</v>
      </c>
    </row>
    <row r="32" spans="1:5" x14ac:dyDescent="0.25">
      <c r="A32" s="53"/>
      <c r="B32" s="54">
        <v>1</v>
      </c>
      <c r="C32" s="55">
        <v>2</v>
      </c>
      <c r="D32" s="55">
        <v>3</v>
      </c>
      <c r="E32" s="56">
        <v>4</v>
      </c>
    </row>
    <row r="33" spans="1:5" x14ac:dyDescent="0.25">
      <c r="A33" s="57">
        <v>32221</v>
      </c>
      <c r="B33" s="58" t="s">
        <v>197</v>
      </c>
      <c r="C33" s="59">
        <v>27.94</v>
      </c>
      <c r="D33" s="59">
        <v>27.94</v>
      </c>
      <c r="E33" s="59">
        <f>D33/C33*100</f>
        <v>100</v>
      </c>
    </row>
    <row r="34" spans="1:5" x14ac:dyDescent="0.25">
      <c r="A34" s="60">
        <v>32233</v>
      </c>
      <c r="B34" s="61" t="s">
        <v>158</v>
      </c>
      <c r="C34" s="62">
        <v>350.07</v>
      </c>
      <c r="D34" s="62">
        <v>350.07</v>
      </c>
      <c r="E34" s="59">
        <f t="shared" ref="E34:E35" si="1">D34/C34*100</f>
        <v>100</v>
      </c>
    </row>
    <row r="35" spans="1:5" x14ac:dyDescent="0.25">
      <c r="A35" s="64" t="s">
        <v>92</v>
      </c>
      <c r="B35" s="11"/>
      <c r="C35" s="65">
        <f>SUM(C33:C34)</f>
        <v>378.01</v>
      </c>
      <c r="D35" s="65">
        <f>SUM(D33:D34)</f>
        <v>378.01</v>
      </c>
      <c r="E35" s="59">
        <f t="shared" si="1"/>
        <v>100</v>
      </c>
    </row>
    <row r="36" spans="1:5" x14ac:dyDescent="0.25">
      <c r="A36" s="73"/>
      <c r="B36" s="223"/>
      <c r="C36" s="75"/>
      <c r="D36" s="75"/>
      <c r="E36" s="224"/>
    </row>
    <row r="37" spans="1:5" x14ac:dyDescent="0.25">
      <c r="A37" s="73"/>
      <c r="B37" s="223"/>
      <c r="C37" s="75"/>
      <c r="D37" s="75"/>
      <c r="E37" s="224"/>
    </row>
    <row r="38" spans="1:5" x14ac:dyDescent="0.25">
      <c r="A38" s="73"/>
      <c r="B38" s="223"/>
      <c r="C38" s="75"/>
      <c r="D38" s="75"/>
      <c r="E38" s="224"/>
    </row>
    <row r="39" spans="1:5" ht="20.25" x14ac:dyDescent="0.25">
      <c r="A39" s="297" t="s">
        <v>198</v>
      </c>
      <c r="B39" s="297"/>
      <c r="C39" s="47"/>
      <c r="D39" s="47"/>
      <c r="E39" s="48"/>
    </row>
    <row r="40" spans="1:5" ht="45" x14ac:dyDescent="0.25">
      <c r="A40" s="49" t="s">
        <v>74</v>
      </c>
      <c r="B40" s="50" t="s">
        <v>75</v>
      </c>
      <c r="C40" s="51" t="s">
        <v>193</v>
      </c>
      <c r="D40" s="51" t="s">
        <v>194</v>
      </c>
      <c r="E40" s="52" t="s">
        <v>181</v>
      </c>
    </row>
    <row r="41" spans="1:5" s="225" customFormat="1" x14ac:dyDescent="0.25">
      <c r="A41" s="60">
        <v>32359</v>
      </c>
      <c r="B41" s="61" t="s">
        <v>85</v>
      </c>
      <c r="C41" s="62">
        <v>5707.53</v>
      </c>
      <c r="D41" s="62">
        <v>5707.53</v>
      </c>
      <c r="E41" s="59">
        <f>D41/C41*100</f>
        <v>100</v>
      </c>
    </row>
    <row r="42" spans="1:5" s="225" customFormat="1" x14ac:dyDescent="0.25">
      <c r="A42" s="60"/>
      <c r="B42" s="61"/>
      <c r="C42" s="62"/>
      <c r="D42" s="62"/>
      <c r="E42" s="59"/>
    </row>
    <row r="43" spans="1:5" s="225" customFormat="1" x14ac:dyDescent="0.25">
      <c r="A43" s="64" t="s">
        <v>92</v>
      </c>
      <c r="B43" s="72"/>
      <c r="C43" s="65">
        <f>SUM(C41:C42)</f>
        <v>5707.53</v>
      </c>
      <c r="D43" s="65">
        <f>SUM(D41:D42)</f>
        <v>5707.53</v>
      </c>
      <c r="E43" s="59">
        <f t="shared" ref="E43" si="2">D43/C43*100</f>
        <v>100</v>
      </c>
    </row>
    <row r="44" spans="1:5" x14ac:dyDescent="0.25">
      <c r="A44" s="73"/>
      <c r="B44" s="74"/>
      <c r="C44" s="75"/>
      <c r="D44" s="75"/>
      <c r="E44" s="75"/>
    </row>
    <row r="45" spans="1:5" x14ac:dyDescent="0.25">
      <c r="A45" s="21"/>
      <c r="C45" s="67"/>
      <c r="D45" s="67"/>
      <c r="E45" s="67"/>
    </row>
    <row r="46" spans="1:5" s="225" customFormat="1" ht="19.5" x14ac:dyDescent="0.35">
      <c r="A46" s="226" t="s">
        <v>96</v>
      </c>
      <c r="B46" s="190" t="s">
        <v>199</v>
      </c>
      <c r="C46" s="227">
        <f>SUM(C52,C58)</f>
        <v>1908.46</v>
      </c>
      <c r="D46" s="227">
        <f>SUM(D52,D58)</f>
        <v>1874.71</v>
      </c>
      <c r="E46" s="228"/>
    </row>
    <row r="47" spans="1:5" ht="15.75" x14ac:dyDescent="0.25">
      <c r="A47" s="68" t="s">
        <v>93</v>
      </c>
      <c r="B47" s="69"/>
      <c r="C47" s="67"/>
      <c r="D47" s="67"/>
      <c r="E47" s="67"/>
    </row>
    <row r="48" spans="1:5" ht="45" x14ac:dyDescent="0.25">
      <c r="A48" s="49" t="s">
        <v>74</v>
      </c>
      <c r="B48" s="50" t="s">
        <v>75</v>
      </c>
      <c r="C48" s="51" t="s">
        <v>193</v>
      </c>
      <c r="D48" s="51" t="s">
        <v>194</v>
      </c>
      <c r="E48" s="52" t="s">
        <v>181</v>
      </c>
    </row>
    <row r="49" spans="1:5" x14ac:dyDescent="0.25">
      <c r="A49" s="70"/>
      <c r="B49" s="162">
        <v>1</v>
      </c>
      <c r="C49" s="55">
        <v>2</v>
      </c>
      <c r="D49" s="55">
        <v>3</v>
      </c>
      <c r="E49" s="56">
        <v>4</v>
      </c>
    </row>
    <row r="50" spans="1:5" x14ac:dyDescent="0.25">
      <c r="A50" s="76">
        <v>32241</v>
      </c>
      <c r="B50" s="61" t="s">
        <v>201</v>
      </c>
      <c r="C50" s="77">
        <v>151.33000000000001</v>
      </c>
      <c r="D50" s="77">
        <v>151.33000000000001</v>
      </c>
      <c r="E50" s="77">
        <f>D50/C50*100</f>
        <v>100</v>
      </c>
    </row>
    <row r="51" spans="1:5" x14ac:dyDescent="0.25">
      <c r="A51" s="76">
        <v>32321</v>
      </c>
      <c r="B51" s="58" t="s">
        <v>200</v>
      </c>
      <c r="C51" s="77">
        <v>1158.1300000000001</v>
      </c>
      <c r="D51" s="77">
        <v>1124.3800000000001</v>
      </c>
      <c r="E51" s="77">
        <f t="shared" ref="E51:E52" si="3">D51/C51*100</f>
        <v>97.085819381243894</v>
      </c>
    </row>
    <row r="52" spans="1:5" x14ac:dyDescent="0.25">
      <c r="A52" s="64" t="s">
        <v>92</v>
      </c>
      <c r="B52" s="72"/>
      <c r="C52" s="65">
        <f>SUM(C50:C51)</f>
        <v>1309.46</v>
      </c>
      <c r="D52" s="65">
        <f>SUM(D50:D51)</f>
        <v>1275.71</v>
      </c>
      <c r="E52" s="77">
        <f t="shared" si="3"/>
        <v>97.422601683136563</v>
      </c>
    </row>
    <row r="53" spans="1:5" x14ac:dyDescent="0.25">
      <c r="A53" s="73"/>
      <c r="B53" s="74"/>
      <c r="C53" s="75"/>
      <c r="D53" s="75"/>
      <c r="E53" s="75"/>
    </row>
    <row r="54" spans="1:5" ht="15.75" x14ac:dyDescent="0.25">
      <c r="A54" s="68" t="s">
        <v>198</v>
      </c>
      <c r="B54" s="69"/>
      <c r="C54" s="67"/>
      <c r="D54" s="67"/>
      <c r="E54" s="67"/>
    </row>
    <row r="55" spans="1:5" ht="45" x14ac:dyDescent="0.25">
      <c r="A55" s="49" t="s">
        <v>74</v>
      </c>
      <c r="B55" s="50" t="s">
        <v>75</v>
      </c>
      <c r="C55" s="51" t="s">
        <v>193</v>
      </c>
      <c r="D55" s="51" t="s">
        <v>194</v>
      </c>
      <c r="E55" s="52" t="s">
        <v>181</v>
      </c>
    </row>
    <row r="56" spans="1:5" x14ac:dyDescent="0.25">
      <c r="A56" s="70"/>
      <c r="B56" s="162">
        <v>1</v>
      </c>
      <c r="C56" s="55">
        <v>2</v>
      </c>
      <c r="D56" s="55">
        <v>3</v>
      </c>
      <c r="E56" s="56">
        <v>4</v>
      </c>
    </row>
    <row r="57" spans="1:5" x14ac:dyDescent="0.25">
      <c r="A57" s="76">
        <v>32241</v>
      </c>
      <c r="B57" s="61" t="s">
        <v>201</v>
      </c>
      <c r="C57" s="77">
        <v>599</v>
      </c>
      <c r="D57" s="77">
        <v>599</v>
      </c>
      <c r="E57" s="77">
        <f>D57/C57*100</f>
        <v>100</v>
      </c>
    </row>
    <row r="58" spans="1:5" x14ac:dyDescent="0.25">
      <c r="A58" s="64" t="s">
        <v>92</v>
      </c>
      <c r="B58" s="72"/>
      <c r="C58" s="65">
        <f>SUM(C57:C57)</f>
        <v>599</v>
      </c>
      <c r="D58" s="65">
        <f>SUM(D57:D57)</f>
        <v>599</v>
      </c>
      <c r="E58" s="77">
        <f t="shared" ref="E58" si="4">D58/C58*100</f>
        <v>100</v>
      </c>
    </row>
    <row r="59" spans="1:5" x14ac:dyDescent="0.25">
      <c r="A59" s="21"/>
      <c r="C59" s="67"/>
      <c r="D59" s="67"/>
      <c r="E59" s="67"/>
    </row>
    <row r="60" spans="1:5" s="225" customFormat="1" ht="19.5" x14ac:dyDescent="0.35">
      <c r="A60" s="226" t="s">
        <v>99</v>
      </c>
      <c r="B60" s="190" t="s">
        <v>100</v>
      </c>
      <c r="C60" s="228">
        <f>SUM(C69)</f>
        <v>519024.77999999997</v>
      </c>
      <c r="D60" s="228">
        <f>SUM(D69)</f>
        <v>759250.52999999991</v>
      </c>
      <c r="E60" s="228">
        <v>146.28</v>
      </c>
    </row>
    <row r="61" spans="1:5" ht="15.75" x14ac:dyDescent="0.25">
      <c r="A61" s="68" t="s">
        <v>101</v>
      </c>
      <c r="B61" s="69"/>
      <c r="C61" s="67"/>
      <c r="D61" s="67"/>
      <c r="E61" s="67"/>
    </row>
    <row r="62" spans="1:5" ht="27.75" customHeight="1" x14ac:dyDescent="0.25">
      <c r="A62" s="49" t="s">
        <v>74</v>
      </c>
      <c r="B62" s="50" t="s">
        <v>75</v>
      </c>
      <c r="C62" s="51" t="s">
        <v>193</v>
      </c>
      <c r="D62" s="51" t="s">
        <v>194</v>
      </c>
      <c r="E62" s="52" t="s">
        <v>181</v>
      </c>
    </row>
    <row r="63" spans="1:5" ht="24.75" customHeight="1" x14ac:dyDescent="0.25">
      <c r="A63" s="70"/>
      <c r="B63" s="162">
        <v>1</v>
      </c>
      <c r="C63" s="55">
        <v>2</v>
      </c>
      <c r="D63" s="55">
        <v>3</v>
      </c>
      <c r="E63" s="56">
        <v>4</v>
      </c>
    </row>
    <row r="64" spans="1:5" ht="24" customHeight="1" x14ac:dyDescent="0.25">
      <c r="A64" s="78">
        <v>311</v>
      </c>
      <c r="B64" s="79" t="s">
        <v>102</v>
      </c>
      <c r="C64" s="84">
        <v>409777.32</v>
      </c>
      <c r="D64" s="84">
        <v>609351.54</v>
      </c>
      <c r="E64" s="63">
        <f>D64/C64*100</f>
        <v>148.70309074206449</v>
      </c>
    </row>
    <row r="65" spans="1:5" ht="26.25" customHeight="1" x14ac:dyDescent="0.25">
      <c r="A65" s="78">
        <v>312</v>
      </c>
      <c r="B65" s="79" t="s">
        <v>103</v>
      </c>
      <c r="C65" s="84">
        <v>19476.28</v>
      </c>
      <c r="D65" s="84">
        <v>24494.48</v>
      </c>
      <c r="E65" s="63">
        <f t="shared" ref="E65:E69" si="5">D65/C65*100</f>
        <v>125.76570063687727</v>
      </c>
    </row>
    <row r="66" spans="1:5" ht="23.25" customHeight="1" x14ac:dyDescent="0.25">
      <c r="A66" s="78">
        <v>313</v>
      </c>
      <c r="B66" s="79" t="s">
        <v>135</v>
      </c>
      <c r="C66" s="84">
        <v>65652.22</v>
      </c>
      <c r="D66" s="84">
        <v>100538.11</v>
      </c>
      <c r="E66" s="63">
        <f t="shared" si="5"/>
        <v>153.13741104261211</v>
      </c>
    </row>
    <row r="67" spans="1:5" x14ac:dyDescent="0.25">
      <c r="A67" s="78">
        <v>321</v>
      </c>
      <c r="B67" s="79" t="s">
        <v>105</v>
      </c>
      <c r="C67" s="84">
        <v>22680.5</v>
      </c>
      <c r="D67" s="84">
        <v>20983.08</v>
      </c>
      <c r="E67" s="63">
        <f t="shared" si="5"/>
        <v>92.515949824739323</v>
      </c>
    </row>
    <row r="68" spans="1:5" x14ac:dyDescent="0.25">
      <c r="A68" s="78">
        <v>3295</v>
      </c>
      <c r="B68" s="79" t="s">
        <v>106</v>
      </c>
      <c r="C68" s="84">
        <v>1438.46</v>
      </c>
      <c r="D68" s="84">
        <v>3883.32</v>
      </c>
      <c r="E68" s="63">
        <f t="shared" si="5"/>
        <v>269.96371119113496</v>
      </c>
    </row>
    <row r="69" spans="1:5" x14ac:dyDescent="0.25">
      <c r="A69" s="64" t="s">
        <v>92</v>
      </c>
      <c r="B69" s="72"/>
      <c r="C69" s="65">
        <f>SUM(C64:C68)</f>
        <v>519024.77999999997</v>
      </c>
      <c r="D69" s="80">
        <f>SUM(D64:D68)</f>
        <v>759250.52999999991</v>
      </c>
      <c r="E69" s="63">
        <f t="shared" si="5"/>
        <v>146.28406181300244</v>
      </c>
    </row>
    <row r="70" spans="1:5" x14ac:dyDescent="0.25">
      <c r="A70" s="73"/>
      <c r="B70" s="74"/>
      <c r="C70" s="75"/>
      <c r="D70" s="75"/>
      <c r="E70" s="75"/>
    </row>
    <row r="71" spans="1:5" x14ac:dyDescent="0.25">
      <c r="A71" s="73"/>
      <c r="B71" s="74"/>
      <c r="C71" s="75"/>
      <c r="D71" s="75"/>
      <c r="E71" s="75"/>
    </row>
    <row r="72" spans="1:5" ht="39" x14ac:dyDescent="0.35">
      <c r="A72" s="229">
        <v>2203</v>
      </c>
      <c r="B72" s="230" t="s">
        <v>107</v>
      </c>
      <c r="C72" s="231">
        <f>SUM(C74,C81,C90,C120,C134,C143,C150,C158)</f>
        <v>33665.449999999997</v>
      </c>
      <c r="D72" s="231">
        <f>SUM(D74,D81,D90,D120,D134,D143,D150,D158)</f>
        <v>31958.04</v>
      </c>
      <c r="E72" s="231">
        <v>94.93</v>
      </c>
    </row>
    <row r="73" spans="1:5" x14ac:dyDescent="0.25">
      <c r="A73" s="21"/>
      <c r="C73" s="67"/>
      <c r="D73" s="67"/>
      <c r="E73" s="67"/>
    </row>
    <row r="74" spans="1:5" s="225" customFormat="1" ht="19.5" x14ac:dyDescent="0.35">
      <c r="A74" s="226" t="s">
        <v>108</v>
      </c>
      <c r="B74" s="190" t="s">
        <v>109</v>
      </c>
      <c r="C74" s="227">
        <f>SUM(C79)</f>
        <v>500</v>
      </c>
      <c r="D74" s="227">
        <f>SUM(D79)</f>
        <v>498.75</v>
      </c>
      <c r="E74" s="227">
        <f>SUM(E79)</f>
        <v>99.75</v>
      </c>
    </row>
    <row r="75" spans="1:5" ht="15.75" x14ac:dyDescent="0.25">
      <c r="A75" s="68" t="s">
        <v>110</v>
      </c>
      <c r="B75" s="69"/>
      <c r="C75" s="67"/>
      <c r="D75" s="67"/>
      <c r="E75" s="67"/>
    </row>
    <row r="76" spans="1:5" ht="27.75" customHeight="1" x14ac:dyDescent="0.25">
      <c r="A76" s="49" t="s">
        <v>74</v>
      </c>
      <c r="B76" s="50" t="s">
        <v>75</v>
      </c>
      <c r="C76" s="51" t="s">
        <v>193</v>
      </c>
      <c r="D76" s="51" t="s">
        <v>194</v>
      </c>
      <c r="E76" s="52" t="s">
        <v>181</v>
      </c>
    </row>
    <row r="77" spans="1:5" x14ac:dyDescent="0.25">
      <c r="A77" s="70"/>
      <c r="B77" s="162">
        <v>1</v>
      </c>
      <c r="C77" s="55">
        <v>2</v>
      </c>
      <c r="D77" s="55">
        <v>3</v>
      </c>
      <c r="E77" s="56">
        <v>4</v>
      </c>
    </row>
    <row r="78" spans="1:5" x14ac:dyDescent="0.25">
      <c r="A78" s="60">
        <v>32999</v>
      </c>
      <c r="B78" s="71" t="s">
        <v>111</v>
      </c>
      <c r="C78" s="62">
        <v>500</v>
      </c>
      <c r="D78" s="62">
        <v>498.75</v>
      </c>
      <c r="E78" s="62">
        <f>D78/C78*100</f>
        <v>99.75</v>
      </c>
    </row>
    <row r="79" spans="1:5" x14ac:dyDescent="0.25">
      <c r="A79" s="64" t="s">
        <v>92</v>
      </c>
      <c r="B79" s="72"/>
      <c r="C79" s="65">
        <f>SUM(C78)</f>
        <v>500</v>
      </c>
      <c r="D79" s="65">
        <f t="shared" ref="D79" si="6">SUM(D78)</f>
        <v>498.75</v>
      </c>
      <c r="E79" s="62">
        <f>D79/C79*100</f>
        <v>99.75</v>
      </c>
    </row>
    <row r="80" spans="1:5" x14ac:dyDescent="0.25">
      <c r="A80" s="73"/>
      <c r="B80" s="74"/>
      <c r="C80" s="75"/>
      <c r="D80" s="75"/>
      <c r="E80" s="75"/>
    </row>
    <row r="81" spans="1:5" ht="19.5" x14ac:dyDescent="0.35">
      <c r="A81" s="226" t="s">
        <v>204</v>
      </c>
      <c r="B81" s="190" t="s">
        <v>202</v>
      </c>
      <c r="C81" s="227">
        <f>SUM(C86)</f>
        <v>5000</v>
      </c>
      <c r="D81" s="227">
        <f>SUM(D86)</f>
        <v>2500</v>
      </c>
      <c r="E81" s="227">
        <f>SUM(E86)</f>
        <v>50</v>
      </c>
    </row>
    <row r="82" spans="1:5" ht="15.75" x14ac:dyDescent="0.25">
      <c r="A82" s="68" t="s">
        <v>110</v>
      </c>
      <c r="B82" s="69"/>
      <c r="C82" s="67"/>
      <c r="D82" s="67"/>
      <c r="E82" s="67"/>
    </row>
    <row r="83" spans="1:5" ht="45" x14ac:dyDescent="0.25">
      <c r="A83" s="49" t="s">
        <v>74</v>
      </c>
      <c r="B83" s="50" t="s">
        <v>75</v>
      </c>
      <c r="C83" s="51" t="s">
        <v>193</v>
      </c>
      <c r="D83" s="51" t="s">
        <v>194</v>
      </c>
      <c r="E83" s="52" t="s">
        <v>181</v>
      </c>
    </row>
    <row r="84" spans="1:5" x14ac:dyDescent="0.25">
      <c r="A84" s="70"/>
      <c r="B84" s="162">
        <v>1</v>
      </c>
      <c r="C84" s="55">
        <v>2</v>
      </c>
      <c r="D84" s="55">
        <v>3</v>
      </c>
      <c r="E84" s="56">
        <v>4</v>
      </c>
    </row>
    <row r="85" spans="1:5" x14ac:dyDescent="0.25">
      <c r="A85" s="60">
        <v>42641</v>
      </c>
      <c r="B85" s="71" t="s">
        <v>203</v>
      </c>
      <c r="C85" s="62">
        <v>5000</v>
      </c>
      <c r="D85" s="62">
        <v>2500</v>
      </c>
      <c r="E85" s="62">
        <f>D85/C85*100</f>
        <v>50</v>
      </c>
    </row>
    <row r="86" spans="1:5" x14ac:dyDescent="0.25">
      <c r="A86" s="64" t="s">
        <v>92</v>
      </c>
      <c r="B86" s="72"/>
      <c r="C86" s="65">
        <f>SUM(C85)</f>
        <v>5000</v>
      </c>
      <c r="D86" s="65">
        <f t="shared" ref="D86" si="7">SUM(D85)</f>
        <v>2500</v>
      </c>
      <c r="E86" s="62">
        <f>D86/C86*100</f>
        <v>50</v>
      </c>
    </row>
    <row r="87" spans="1:5" x14ac:dyDescent="0.25">
      <c r="A87" s="73"/>
      <c r="B87" s="74"/>
      <c r="C87" s="75"/>
      <c r="D87" s="75"/>
      <c r="E87" s="75"/>
    </row>
    <row r="88" spans="1:5" x14ac:dyDescent="0.25">
      <c r="A88" s="73"/>
      <c r="B88" s="74"/>
      <c r="C88" s="75"/>
      <c r="D88" s="75"/>
      <c r="E88" s="81"/>
    </row>
    <row r="89" spans="1:5" x14ac:dyDescent="0.25">
      <c r="A89" s="82"/>
      <c r="B89" s="69"/>
      <c r="C89" s="67"/>
      <c r="D89" s="67"/>
      <c r="E89" s="67"/>
    </row>
    <row r="90" spans="1:5" s="225" customFormat="1" ht="19.5" x14ac:dyDescent="0.35">
      <c r="A90" s="189" t="s">
        <v>112</v>
      </c>
      <c r="B90" s="190" t="s">
        <v>206</v>
      </c>
      <c r="C90" s="228">
        <f>SUM(C97,C103,C110,C117)</f>
        <v>354.20000000000005</v>
      </c>
      <c r="D90" s="228">
        <f>SUM(D97,D103,D110,D117)</f>
        <v>2080.1999999999998</v>
      </c>
      <c r="E90" s="228">
        <v>587.29999999999995</v>
      </c>
    </row>
    <row r="91" spans="1:5" ht="15.75" x14ac:dyDescent="0.25">
      <c r="A91" s="68" t="s">
        <v>101</v>
      </c>
      <c r="B91" s="69"/>
      <c r="C91" s="67"/>
      <c r="D91" s="67"/>
      <c r="E91" s="67"/>
    </row>
    <row r="92" spans="1:5" ht="45" x14ac:dyDescent="0.25">
      <c r="A92" s="49" t="s">
        <v>74</v>
      </c>
      <c r="B92" s="50" t="s">
        <v>75</v>
      </c>
      <c r="C92" s="51" t="s">
        <v>193</v>
      </c>
      <c r="D92" s="51" t="s">
        <v>194</v>
      </c>
      <c r="E92" s="52" t="s">
        <v>181</v>
      </c>
    </row>
    <row r="93" spans="1:5" x14ac:dyDescent="0.25">
      <c r="A93" s="83"/>
      <c r="B93" s="54">
        <v>1</v>
      </c>
      <c r="C93" s="55">
        <v>2</v>
      </c>
      <c r="D93" s="55">
        <v>3</v>
      </c>
      <c r="E93" s="56">
        <v>4</v>
      </c>
    </row>
    <row r="94" spans="1:5" x14ac:dyDescent="0.25">
      <c r="A94" s="60">
        <v>42411</v>
      </c>
      <c r="B94" s="61" t="s">
        <v>113</v>
      </c>
      <c r="C94" s="85">
        <v>0</v>
      </c>
      <c r="D94" s="85">
        <v>310</v>
      </c>
      <c r="E94" s="84" t="e">
        <f>D94/C94*100</f>
        <v>#DIV/0!</v>
      </c>
    </row>
    <row r="95" spans="1:5" x14ac:dyDescent="0.25">
      <c r="A95" s="60">
        <v>32961</v>
      </c>
      <c r="B95" s="61" t="s">
        <v>114</v>
      </c>
      <c r="C95" s="62">
        <v>0</v>
      </c>
      <c r="D95" s="62">
        <v>219.01</v>
      </c>
      <c r="E95" s="84" t="e">
        <f t="shared" ref="E95:E97" si="8">D95/C95*100</f>
        <v>#DIV/0!</v>
      </c>
    </row>
    <row r="96" spans="1:5" x14ac:dyDescent="0.25">
      <c r="A96" s="60">
        <v>32111</v>
      </c>
      <c r="B96" s="61" t="s">
        <v>77</v>
      </c>
      <c r="C96" s="85">
        <v>146.99</v>
      </c>
      <c r="D96" s="85">
        <v>146.99</v>
      </c>
      <c r="E96" s="84">
        <f t="shared" si="8"/>
        <v>100</v>
      </c>
    </row>
    <row r="97" spans="1:5" x14ac:dyDescent="0.25">
      <c r="A97" s="64" t="s">
        <v>92</v>
      </c>
      <c r="B97" s="72"/>
      <c r="C97" s="65">
        <f>SUM(C94:C96)</f>
        <v>146.99</v>
      </c>
      <c r="D97" s="65">
        <f>SUM(D94:D96)</f>
        <v>676</v>
      </c>
      <c r="E97" s="84">
        <f t="shared" si="8"/>
        <v>459.89523096809302</v>
      </c>
    </row>
    <row r="98" spans="1:5" x14ac:dyDescent="0.25">
      <c r="A98" s="86"/>
      <c r="B98" s="87"/>
      <c r="C98" s="88"/>
      <c r="D98" s="88"/>
      <c r="E98" s="88"/>
    </row>
    <row r="99" spans="1:5" ht="15.75" x14ac:dyDescent="0.25">
      <c r="A99" s="68" t="s">
        <v>115</v>
      </c>
      <c r="B99" s="69"/>
      <c r="C99" s="67"/>
      <c r="D99" s="67"/>
      <c r="E99" s="67"/>
    </row>
    <row r="100" spans="1:5" ht="45" x14ac:dyDescent="0.25">
      <c r="A100" s="49" t="s">
        <v>74</v>
      </c>
      <c r="B100" s="50" t="s">
        <v>75</v>
      </c>
      <c r="C100" s="51" t="s">
        <v>193</v>
      </c>
      <c r="D100" s="51" t="s">
        <v>194</v>
      </c>
      <c r="E100" s="52" t="s">
        <v>181</v>
      </c>
    </row>
    <row r="101" spans="1:5" x14ac:dyDescent="0.25">
      <c r="A101" s="83"/>
      <c r="B101" s="54">
        <v>1</v>
      </c>
      <c r="C101" s="55">
        <v>2</v>
      </c>
      <c r="D101" s="55">
        <v>3</v>
      </c>
      <c r="E101" s="56">
        <v>4</v>
      </c>
    </row>
    <row r="102" spans="1:5" x14ac:dyDescent="0.25">
      <c r="A102" s="60">
        <v>32211</v>
      </c>
      <c r="B102" s="160" t="s">
        <v>116</v>
      </c>
      <c r="C102" s="85">
        <v>157.21</v>
      </c>
      <c r="D102" s="85">
        <v>142.47999999999999</v>
      </c>
      <c r="E102" s="89">
        <f t="shared" ref="E102:E103" si="9">D102/C102*100</f>
        <v>90.630367024998407</v>
      </c>
    </row>
    <row r="103" spans="1:5" x14ac:dyDescent="0.25">
      <c r="A103" s="64" t="s">
        <v>92</v>
      </c>
      <c r="B103" s="72"/>
      <c r="C103" s="65">
        <f>SUM(C102:C102)</f>
        <v>157.21</v>
      </c>
      <c r="D103" s="65">
        <f>SUM(D102:D102)</f>
        <v>142.47999999999999</v>
      </c>
      <c r="E103" s="89">
        <f t="shared" si="9"/>
        <v>90.630367024998407</v>
      </c>
    </row>
    <row r="104" spans="1:5" x14ac:dyDescent="0.25">
      <c r="A104" s="82"/>
      <c r="B104" s="69"/>
      <c r="C104" s="67"/>
      <c r="D104" s="67"/>
      <c r="E104" s="89"/>
    </row>
    <row r="105" spans="1:5" x14ac:dyDescent="0.25">
      <c r="A105" s="90"/>
      <c r="B105" s="91"/>
      <c r="C105" s="88"/>
      <c r="D105" s="88"/>
      <c r="E105" s="88"/>
    </row>
    <row r="106" spans="1:5" ht="15.75" x14ac:dyDescent="0.25">
      <c r="A106" s="68" t="s">
        <v>205</v>
      </c>
      <c r="B106" s="69"/>
      <c r="C106" s="67"/>
      <c r="D106" s="67"/>
      <c r="E106" s="67"/>
    </row>
    <row r="107" spans="1:5" ht="45" x14ac:dyDescent="0.25">
      <c r="A107" s="49" t="s">
        <v>74</v>
      </c>
      <c r="B107" s="50" t="s">
        <v>75</v>
      </c>
      <c r="C107" s="51" t="s">
        <v>193</v>
      </c>
      <c r="D107" s="51" t="s">
        <v>194</v>
      </c>
      <c r="E107" s="52" t="s">
        <v>181</v>
      </c>
    </row>
    <row r="108" spans="1:5" x14ac:dyDescent="0.25">
      <c r="A108" s="83"/>
      <c r="B108" s="54">
        <v>1</v>
      </c>
      <c r="C108" s="55">
        <v>2</v>
      </c>
      <c r="D108" s="55">
        <v>3</v>
      </c>
      <c r="E108" s="56">
        <v>4</v>
      </c>
    </row>
    <row r="109" spans="1:5" x14ac:dyDescent="0.25">
      <c r="A109" s="60">
        <v>32221</v>
      </c>
      <c r="B109" s="61" t="s">
        <v>77</v>
      </c>
      <c r="C109" s="161">
        <v>50</v>
      </c>
      <c r="D109" s="161">
        <v>50</v>
      </c>
      <c r="E109" s="161">
        <f>D109/C109*100</f>
        <v>100</v>
      </c>
    </row>
    <row r="110" spans="1:5" x14ac:dyDescent="0.25">
      <c r="A110" s="64" t="s">
        <v>92</v>
      </c>
      <c r="B110" s="72"/>
      <c r="C110" s="65">
        <f>SUM(C109:C109)</f>
        <v>50</v>
      </c>
      <c r="D110" s="65">
        <f>SUM(D109:D109)</f>
        <v>50</v>
      </c>
      <c r="E110" s="161">
        <f t="shared" ref="E110" si="10">D110/C110*100</f>
        <v>100</v>
      </c>
    </row>
    <row r="111" spans="1:5" x14ac:dyDescent="0.25">
      <c r="A111" s="73"/>
      <c r="B111" s="74"/>
      <c r="C111" s="75"/>
      <c r="D111" s="75"/>
      <c r="E111" s="75"/>
    </row>
    <row r="112" spans="1:5" x14ac:dyDescent="0.25">
      <c r="A112" s="73"/>
      <c r="B112" s="74"/>
      <c r="C112" s="75"/>
      <c r="D112" s="75"/>
      <c r="E112" s="75"/>
    </row>
    <row r="113" spans="1:5" ht="15.75" x14ac:dyDescent="0.25">
      <c r="A113" s="68" t="s">
        <v>120</v>
      </c>
      <c r="B113" s="69"/>
      <c r="C113" s="67"/>
      <c r="D113" s="67"/>
      <c r="E113" s="67"/>
    </row>
    <row r="114" spans="1:5" ht="45" x14ac:dyDescent="0.25">
      <c r="A114" s="49" t="s">
        <v>74</v>
      </c>
      <c r="B114" s="50" t="s">
        <v>75</v>
      </c>
      <c r="C114" s="51" t="s">
        <v>193</v>
      </c>
      <c r="D114" s="51" t="s">
        <v>194</v>
      </c>
      <c r="E114" s="52" t="s">
        <v>181</v>
      </c>
    </row>
    <row r="115" spans="1:5" x14ac:dyDescent="0.25">
      <c r="A115" s="83"/>
      <c r="B115" s="54">
        <v>1</v>
      </c>
      <c r="C115" s="55">
        <v>2</v>
      </c>
      <c r="D115" s="55">
        <v>3</v>
      </c>
      <c r="E115" s="56">
        <v>4</v>
      </c>
    </row>
    <row r="116" spans="1:5" x14ac:dyDescent="0.25">
      <c r="A116" s="60">
        <v>32211</v>
      </c>
      <c r="B116" s="61" t="s">
        <v>121</v>
      </c>
      <c r="C116" s="85">
        <v>0</v>
      </c>
      <c r="D116" s="85">
        <v>1211.72</v>
      </c>
      <c r="E116" s="84">
        <v>0</v>
      </c>
    </row>
    <row r="117" spans="1:5" x14ac:dyDescent="0.25">
      <c r="A117" s="64" t="s">
        <v>92</v>
      </c>
      <c r="B117" s="72"/>
      <c r="C117" s="65">
        <f>SUM(C116:C116)</f>
        <v>0</v>
      </c>
      <c r="D117" s="65">
        <f>SUM(D116:D116)</f>
        <v>1211.72</v>
      </c>
      <c r="E117" s="84">
        <v>0</v>
      </c>
    </row>
    <row r="118" spans="1:5" x14ac:dyDescent="0.25">
      <c r="A118" s="82"/>
      <c r="B118" s="69"/>
      <c r="C118" s="67"/>
      <c r="D118" s="67"/>
      <c r="E118" s="84"/>
    </row>
    <row r="119" spans="1:5" x14ac:dyDescent="0.25">
      <c r="A119" s="73"/>
      <c r="B119" s="92"/>
      <c r="C119" s="75"/>
      <c r="D119" s="75"/>
      <c r="E119" s="75"/>
    </row>
    <row r="120" spans="1:5" ht="19.5" x14ac:dyDescent="0.35">
      <c r="A120" s="226" t="s">
        <v>124</v>
      </c>
      <c r="B120" s="190" t="s">
        <v>125</v>
      </c>
      <c r="C120" s="228">
        <f>SUM(C125,C132)</f>
        <v>9698.41</v>
      </c>
      <c r="D120" s="228">
        <f>SUM(D125,D132)</f>
        <v>8795.25</v>
      </c>
      <c r="E120" s="228">
        <v>90.69</v>
      </c>
    </row>
    <row r="121" spans="1:5" ht="15.75" x14ac:dyDescent="0.25">
      <c r="A121" s="68" t="s">
        <v>101</v>
      </c>
      <c r="B121" s="69"/>
      <c r="C121" s="67"/>
      <c r="D121" s="67"/>
      <c r="E121" s="67"/>
    </row>
    <row r="122" spans="1:5" ht="45" x14ac:dyDescent="0.25">
      <c r="A122" s="49" t="s">
        <v>74</v>
      </c>
      <c r="B122" s="50" t="s">
        <v>75</v>
      </c>
      <c r="C122" s="51" t="s">
        <v>193</v>
      </c>
      <c r="D122" s="51" t="s">
        <v>194</v>
      </c>
      <c r="E122" s="52" t="s">
        <v>181</v>
      </c>
    </row>
    <row r="123" spans="1:5" x14ac:dyDescent="0.25">
      <c r="A123" s="83"/>
      <c r="B123" s="54">
        <v>1</v>
      </c>
      <c r="C123" s="55">
        <v>2</v>
      </c>
      <c r="D123" s="55">
        <v>3</v>
      </c>
      <c r="E123" s="56">
        <v>4</v>
      </c>
    </row>
    <row r="124" spans="1:5" x14ac:dyDescent="0.25">
      <c r="A124" s="60">
        <v>42411</v>
      </c>
      <c r="B124" s="61" t="s">
        <v>125</v>
      </c>
      <c r="C124" s="62">
        <v>5000</v>
      </c>
      <c r="D124" s="62">
        <v>4096.8500000000004</v>
      </c>
      <c r="E124" s="62">
        <f>D124/C124*100</f>
        <v>81.936999999999998</v>
      </c>
    </row>
    <row r="125" spans="1:5" x14ac:dyDescent="0.25">
      <c r="A125" s="64" t="s">
        <v>95</v>
      </c>
      <c r="B125" s="72"/>
      <c r="C125" s="65">
        <f>SUM(C124:C124)</f>
        <v>5000</v>
      </c>
      <c r="D125" s="65">
        <f>SUM(D124:D124)</f>
        <v>4096.8500000000004</v>
      </c>
      <c r="E125" s="62">
        <f>D125/C125*100</f>
        <v>81.936999999999998</v>
      </c>
    </row>
    <row r="126" spans="1:5" x14ac:dyDescent="0.25">
      <c r="A126" s="73"/>
      <c r="B126" s="74"/>
      <c r="C126" s="75"/>
      <c r="D126" s="75"/>
      <c r="E126" s="75"/>
    </row>
    <row r="127" spans="1:5" ht="19.5" x14ac:dyDescent="0.35">
      <c r="A127" s="185" t="s">
        <v>124</v>
      </c>
      <c r="B127" s="186" t="s">
        <v>125</v>
      </c>
      <c r="C127" s="67"/>
      <c r="D127" s="67"/>
      <c r="E127" s="67"/>
    </row>
    <row r="128" spans="1:5" ht="15.75" x14ac:dyDescent="0.25">
      <c r="A128" s="68" t="s">
        <v>207</v>
      </c>
      <c r="B128" s="69"/>
      <c r="C128" s="67"/>
      <c r="D128" s="67"/>
      <c r="E128" s="67"/>
    </row>
    <row r="129" spans="1:5" ht="45" x14ac:dyDescent="0.25">
      <c r="A129" s="49" t="s">
        <v>74</v>
      </c>
      <c r="B129" s="50" t="s">
        <v>75</v>
      </c>
      <c r="C129" s="51" t="s">
        <v>193</v>
      </c>
      <c r="D129" s="51" t="s">
        <v>194</v>
      </c>
      <c r="E129" s="52" t="s">
        <v>181</v>
      </c>
    </row>
    <row r="130" spans="1:5" x14ac:dyDescent="0.25">
      <c r="A130" s="83"/>
      <c r="B130" s="54">
        <v>1</v>
      </c>
      <c r="C130" s="55">
        <v>2</v>
      </c>
      <c r="D130" s="55">
        <v>3</v>
      </c>
      <c r="E130" s="56">
        <v>4</v>
      </c>
    </row>
    <row r="131" spans="1:5" x14ac:dyDescent="0.25">
      <c r="A131" s="60">
        <v>42411</v>
      </c>
      <c r="B131" s="61" t="s">
        <v>125</v>
      </c>
      <c r="C131" s="62">
        <v>4698.41</v>
      </c>
      <c r="D131" s="62">
        <v>4698.3999999999996</v>
      </c>
      <c r="E131" s="62">
        <f>D131/C131*100</f>
        <v>99.999787162039922</v>
      </c>
    </row>
    <row r="132" spans="1:5" x14ac:dyDescent="0.25">
      <c r="A132" s="64" t="s">
        <v>95</v>
      </c>
      <c r="B132" s="72"/>
      <c r="C132" s="65">
        <f>SUM(C131:C131)</f>
        <v>4698.41</v>
      </c>
      <c r="D132" s="65">
        <f>SUM(D131:D131)</f>
        <v>4698.3999999999996</v>
      </c>
      <c r="E132" s="62">
        <f>D132/C132*100</f>
        <v>99.999787162039922</v>
      </c>
    </row>
    <row r="133" spans="1:5" x14ac:dyDescent="0.25">
      <c r="A133" s="73"/>
      <c r="B133" s="74"/>
      <c r="C133" s="75"/>
      <c r="D133" s="75"/>
      <c r="E133" s="88"/>
    </row>
    <row r="134" spans="1:5" ht="19.5" x14ac:dyDescent="0.35">
      <c r="A134" s="226" t="s">
        <v>209</v>
      </c>
      <c r="B134" s="190" t="s">
        <v>210</v>
      </c>
      <c r="C134" s="228">
        <v>700</v>
      </c>
      <c r="D134" s="228">
        <v>700</v>
      </c>
      <c r="E134" s="228">
        <v>100</v>
      </c>
    </row>
    <row r="135" spans="1:5" ht="15.75" x14ac:dyDescent="0.25">
      <c r="A135" s="68" t="s">
        <v>110</v>
      </c>
      <c r="B135" s="69"/>
      <c r="C135" s="67"/>
      <c r="D135" s="67"/>
      <c r="E135" s="67"/>
    </row>
    <row r="136" spans="1:5" ht="45" x14ac:dyDescent="0.25">
      <c r="A136" s="49" t="s">
        <v>74</v>
      </c>
      <c r="B136" s="50" t="s">
        <v>75</v>
      </c>
      <c r="C136" s="51" t="s">
        <v>193</v>
      </c>
      <c r="D136" s="51" t="s">
        <v>194</v>
      </c>
      <c r="E136" s="52" t="s">
        <v>181</v>
      </c>
    </row>
    <row r="137" spans="1:5" x14ac:dyDescent="0.25">
      <c r="A137" s="83"/>
      <c r="B137" s="54">
        <v>1</v>
      </c>
      <c r="C137" s="55">
        <v>2</v>
      </c>
      <c r="D137" s="55">
        <v>3</v>
      </c>
      <c r="E137" s="56">
        <v>4</v>
      </c>
    </row>
    <row r="138" spans="1:5" x14ac:dyDescent="0.25">
      <c r="A138" s="60">
        <v>42411</v>
      </c>
      <c r="B138" s="61" t="s">
        <v>111</v>
      </c>
      <c r="C138" s="62">
        <v>700</v>
      </c>
      <c r="D138" s="62">
        <v>700</v>
      </c>
      <c r="E138" s="62">
        <f>D138/C138*100</f>
        <v>100</v>
      </c>
    </row>
    <row r="139" spans="1:5" x14ac:dyDescent="0.25">
      <c r="A139" s="60"/>
      <c r="B139" s="61"/>
      <c r="C139" s="62"/>
      <c r="D139" s="62"/>
      <c r="E139" s="62"/>
    </row>
    <row r="140" spans="1:5" x14ac:dyDescent="0.25">
      <c r="A140" s="64" t="s">
        <v>95</v>
      </c>
      <c r="B140" s="72"/>
      <c r="C140" s="65">
        <f>SUM(C138:C138)</f>
        <v>700</v>
      </c>
      <c r="D140" s="65">
        <f>SUM(D138:D138)</f>
        <v>700</v>
      </c>
      <c r="E140" s="62">
        <f>D140/C140*100</f>
        <v>100</v>
      </c>
    </row>
    <row r="141" spans="1:5" x14ac:dyDescent="0.25">
      <c r="A141" s="73"/>
      <c r="B141" s="74"/>
      <c r="C141" s="75"/>
      <c r="D141" s="75"/>
      <c r="E141" s="88"/>
    </row>
    <row r="142" spans="1:5" x14ac:dyDescent="0.25">
      <c r="A142" s="73"/>
      <c r="B142" s="74"/>
      <c r="C142" s="75"/>
      <c r="D142" s="75"/>
      <c r="E142" s="88"/>
    </row>
    <row r="143" spans="1:5" ht="19.5" x14ac:dyDescent="0.35">
      <c r="A143" s="226" t="s">
        <v>126</v>
      </c>
      <c r="B143" s="190" t="s">
        <v>127</v>
      </c>
      <c r="C143" s="228">
        <f>SUM(C147)</f>
        <v>730.02</v>
      </c>
      <c r="D143" s="228">
        <f t="shared" ref="D143:E143" si="11">SUM(D147)</f>
        <v>730.02</v>
      </c>
      <c r="E143" s="228">
        <f t="shared" si="11"/>
        <v>100</v>
      </c>
    </row>
    <row r="144" spans="1:5" ht="45" x14ac:dyDescent="0.25">
      <c r="A144" s="232" t="s">
        <v>74</v>
      </c>
      <c r="B144" s="233" t="s">
        <v>75</v>
      </c>
      <c r="C144" s="234" t="s">
        <v>193</v>
      </c>
      <c r="D144" s="234" t="s">
        <v>194</v>
      </c>
      <c r="E144" s="235" t="s">
        <v>181</v>
      </c>
    </row>
    <row r="145" spans="1:5" x14ac:dyDescent="0.25">
      <c r="A145" s="83"/>
      <c r="B145" s="54">
        <v>1</v>
      </c>
      <c r="C145" s="55">
        <v>2</v>
      </c>
      <c r="D145" s="55">
        <v>3</v>
      </c>
      <c r="E145" s="56">
        <v>4</v>
      </c>
    </row>
    <row r="146" spans="1:5" x14ac:dyDescent="0.25">
      <c r="A146" s="60">
        <v>32372</v>
      </c>
      <c r="B146" s="61" t="s">
        <v>97</v>
      </c>
      <c r="C146" s="62">
        <v>730.02</v>
      </c>
      <c r="D146" s="62">
        <v>730.02</v>
      </c>
      <c r="E146" s="62">
        <f>D146/C146*100</f>
        <v>100</v>
      </c>
    </row>
    <row r="147" spans="1:5" x14ac:dyDescent="0.25">
      <c r="A147" s="64" t="s">
        <v>95</v>
      </c>
      <c r="B147" s="72"/>
      <c r="C147" s="65">
        <f>SUM(C146:C146)</f>
        <v>730.02</v>
      </c>
      <c r="D147" s="65">
        <f>SUM(D146:D146)</f>
        <v>730.02</v>
      </c>
      <c r="E147" s="62">
        <f>D147/C147*100</f>
        <v>100</v>
      </c>
    </row>
    <row r="148" spans="1:5" x14ac:dyDescent="0.25">
      <c r="A148" s="82"/>
      <c r="B148" s="69"/>
      <c r="C148" s="67"/>
      <c r="D148" s="67"/>
      <c r="E148" s="67"/>
    </row>
    <row r="149" spans="1:5" x14ac:dyDescent="0.25">
      <c r="A149" s="82"/>
      <c r="B149" s="69"/>
      <c r="C149" s="67"/>
      <c r="D149" s="67"/>
      <c r="E149" s="67"/>
    </row>
    <row r="150" spans="1:5" ht="19.5" x14ac:dyDescent="0.35">
      <c r="A150" s="226" t="s">
        <v>128</v>
      </c>
      <c r="B150" s="190" t="s">
        <v>129</v>
      </c>
      <c r="C150" s="228">
        <f>SUM(C155)</f>
        <v>16520.82</v>
      </c>
      <c r="D150" s="228">
        <f t="shared" ref="D150:E150" si="12">SUM(D155)</f>
        <v>16491.82</v>
      </c>
      <c r="E150" s="228">
        <f t="shared" si="12"/>
        <v>99.82446391886117</v>
      </c>
    </row>
    <row r="151" spans="1:5" ht="15.75" x14ac:dyDescent="0.25">
      <c r="A151" s="68" t="s">
        <v>101</v>
      </c>
      <c r="B151" s="69"/>
      <c r="C151" s="67"/>
      <c r="D151" s="67"/>
      <c r="E151" s="67"/>
    </row>
    <row r="152" spans="1:5" ht="45" x14ac:dyDescent="0.25">
      <c r="A152" s="49" t="s">
        <v>74</v>
      </c>
      <c r="B152" s="50" t="s">
        <v>75</v>
      </c>
      <c r="C152" s="51" t="s">
        <v>193</v>
      </c>
      <c r="D152" s="51" t="s">
        <v>194</v>
      </c>
      <c r="E152" s="52" t="s">
        <v>181</v>
      </c>
    </row>
    <row r="153" spans="1:5" x14ac:dyDescent="0.25">
      <c r="A153" s="83"/>
      <c r="B153" s="54">
        <v>1</v>
      </c>
      <c r="C153" s="55">
        <v>2</v>
      </c>
      <c r="D153" s="55">
        <v>3</v>
      </c>
      <c r="E153" s="56">
        <v>4</v>
      </c>
    </row>
    <row r="154" spans="1:5" x14ac:dyDescent="0.25">
      <c r="A154" s="60">
        <v>32224</v>
      </c>
      <c r="B154" s="61" t="s">
        <v>123</v>
      </c>
      <c r="C154" s="62">
        <v>16520.82</v>
      </c>
      <c r="D154" s="62">
        <v>16491.82</v>
      </c>
      <c r="E154" s="62">
        <f>D154/C154*100</f>
        <v>99.82446391886117</v>
      </c>
    </row>
    <row r="155" spans="1:5" x14ac:dyDescent="0.25">
      <c r="A155" s="64" t="s">
        <v>95</v>
      </c>
      <c r="B155" s="72"/>
      <c r="C155" s="65">
        <f>SUM(C154:C154)</f>
        <v>16520.82</v>
      </c>
      <c r="D155" s="65">
        <f>SUM(D154:D154)</f>
        <v>16491.82</v>
      </c>
      <c r="E155" s="62">
        <f>D155/C155*100</f>
        <v>99.82446391886117</v>
      </c>
    </row>
    <row r="156" spans="1:5" x14ac:dyDescent="0.25">
      <c r="A156" s="82"/>
      <c r="B156" s="69"/>
      <c r="C156" s="67"/>
      <c r="D156" s="67"/>
      <c r="E156" s="67"/>
    </row>
    <row r="157" spans="1:5" x14ac:dyDescent="0.25">
      <c r="A157" s="82"/>
      <c r="B157" s="69"/>
      <c r="C157" s="67"/>
      <c r="D157" s="67"/>
      <c r="E157" s="67"/>
    </row>
    <row r="158" spans="1:5" ht="19.5" x14ac:dyDescent="0.35">
      <c r="A158" s="226" t="s">
        <v>130</v>
      </c>
      <c r="B158" s="190" t="s">
        <v>208</v>
      </c>
      <c r="C158" s="228">
        <f>SUM(C163)</f>
        <v>162</v>
      </c>
      <c r="D158" s="228">
        <f t="shared" ref="D158:E158" si="13">SUM(D163)</f>
        <v>162</v>
      </c>
      <c r="E158" s="228">
        <f t="shared" si="13"/>
        <v>100</v>
      </c>
    </row>
    <row r="159" spans="1:5" ht="15.75" x14ac:dyDescent="0.25">
      <c r="A159" s="68" t="s">
        <v>101</v>
      </c>
      <c r="B159" s="69"/>
      <c r="C159" s="67"/>
      <c r="D159" s="67"/>
      <c r="E159" s="67"/>
    </row>
    <row r="160" spans="1:5" ht="45" x14ac:dyDescent="0.25">
      <c r="A160" s="49" t="s">
        <v>74</v>
      </c>
      <c r="B160" s="50" t="s">
        <v>75</v>
      </c>
      <c r="C160" s="51" t="s">
        <v>193</v>
      </c>
      <c r="D160" s="51" t="s">
        <v>194</v>
      </c>
      <c r="E160" s="52" t="s">
        <v>181</v>
      </c>
    </row>
    <row r="161" spans="1:5" x14ac:dyDescent="0.25">
      <c r="A161" s="83"/>
      <c r="B161" s="54">
        <v>1</v>
      </c>
      <c r="C161" s="55">
        <v>2</v>
      </c>
      <c r="D161" s="55">
        <v>3</v>
      </c>
      <c r="E161" s="56">
        <v>4</v>
      </c>
    </row>
    <row r="162" spans="1:5" x14ac:dyDescent="0.25">
      <c r="A162" s="60">
        <v>38129</v>
      </c>
      <c r="B162" s="61" t="s">
        <v>131</v>
      </c>
      <c r="C162" s="62">
        <v>162</v>
      </c>
      <c r="D162" s="62">
        <v>162</v>
      </c>
      <c r="E162" s="62">
        <f>D162/C162*100</f>
        <v>100</v>
      </c>
    </row>
    <row r="163" spans="1:5" x14ac:dyDescent="0.25">
      <c r="A163" s="64" t="s">
        <v>95</v>
      </c>
      <c r="B163" s="72"/>
      <c r="C163" s="65">
        <f>SUM(C162:C162)</f>
        <v>162</v>
      </c>
      <c r="D163" s="65">
        <f>SUM(D162:D162)</f>
        <v>162</v>
      </c>
      <c r="E163" s="62">
        <f>D163/C163*100</f>
        <v>100</v>
      </c>
    </row>
    <row r="164" spans="1:5" x14ac:dyDescent="0.25">
      <c r="A164" s="73"/>
      <c r="B164" s="74"/>
      <c r="C164" s="75"/>
      <c r="D164" s="75"/>
      <c r="E164" s="75"/>
    </row>
    <row r="165" spans="1:5" x14ac:dyDescent="0.25">
      <c r="A165" s="82"/>
      <c r="B165" s="69"/>
      <c r="C165" s="67"/>
      <c r="D165" s="67"/>
      <c r="E165" s="67"/>
    </row>
    <row r="166" spans="1:5" ht="19.5" x14ac:dyDescent="0.35">
      <c r="A166" s="229">
        <v>4301</v>
      </c>
      <c r="B166" s="237" t="s">
        <v>211</v>
      </c>
      <c r="C166" s="231">
        <f>SUM(C169)</f>
        <v>7154.52</v>
      </c>
      <c r="D166" s="231">
        <f t="shared" ref="D166:E166" si="14">SUM(D169)</f>
        <v>7134.52</v>
      </c>
      <c r="E166" s="231">
        <f t="shared" si="14"/>
        <v>99.720456438726842</v>
      </c>
    </row>
    <row r="167" spans="1:5" x14ac:dyDescent="0.25">
      <c r="A167" s="69"/>
      <c r="B167" s="69"/>
      <c r="C167" s="67"/>
      <c r="D167" s="67"/>
      <c r="E167" s="67"/>
    </row>
    <row r="168" spans="1:5" x14ac:dyDescent="0.25">
      <c r="A168" s="82"/>
      <c r="B168" s="69"/>
      <c r="C168" s="67"/>
      <c r="D168" s="67"/>
      <c r="E168" s="67"/>
    </row>
    <row r="169" spans="1:5" ht="19.5" x14ac:dyDescent="0.35">
      <c r="A169" s="191" t="s">
        <v>212</v>
      </c>
      <c r="B169" s="192" t="s">
        <v>213</v>
      </c>
      <c r="C169" s="236">
        <f>SUM(C176)</f>
        <v>7154.52</v>
      </c>
      <c r="D169" s="236">
        <f t="shared" ref="D169:E169" si="15">SUM(D176)</f>
        <v>7134.52</v>
      </c>
      <c r="E169" s="236">
        <f t="shared" si="15"/>
        <v>99.720456438726842</v>
      </c>
    </row>
    <row r="170" spans="1:5" ht="15.75" x14ac:dyDescent="0.25">
      <c r="A170" s="68" t="s">
        <v>110</v>
      </c>
      <c r="B170" s="69"/>
      <c r="C170" s="67"/>
      <c r="D170" s="67"/>
      <c r="E170" s="67"/>
    </row>
    <row r="171" spans="1:5" ht="45" x14ac:dyDescent="0.25">
      <c r="A171" s="49" t="s">
        <v>74</v>
      </c>
      <c r="B171" s="50" t="s">
        <v>75</v>
      </c>
      <c r="C171" s="51" t="s">
        <v>193</v>
      </c>
      <c r="D171" s="51" t="s">
        <v>194</v>
      </c>
      <c r="E171" s="52" t="s">
        <v>181</v>
      </c>
    </row>
    <row r="172" spans="1:5" x14ac:dyDescent="0.25">
      <c r="A172" s="83"/>
      <c r="B172" s="54">
        <v>1</v>
      </c>
      <c r="C172" s="55">
        <v>2</v>
      </c>
      <c r="D172" s="55">
        <v>3</v>
      </c>
      <c r="E172" s="56">
        <v>4</v>
      </c>
    </row>
    <row r="173" spans="1:5" x14ac:dyDescent="0.25">
      <c r="A173" s="60">
        <v>31111</v>
      </c>
      <c r="B173" s="61" t="s">
        <v>24</v>
      </c>
      <c r="C173" s="85">
        <v>5800.71</v>
      </c>
      <c r="D173" s="85">
        <v>5780.71</v>
      </c>
      <c r="E173" s="84">
        <f>D173/C173*100</f>
        <v>99.655214620279239</v>
      </c>
    </row>
    <row r="174" spans="1:5" x14ac:dyDescent="0.25">
      <c r="A174" s="60">
        <v>31321</v>
      </c>
      <c r="B174" s="61" t="s">
        <v>104</v>
      </c>
      <c r="C174" s="85">
        <v>953.81</v>
      </c>
      <c r="D174" s="85">
        <v>953.81</v>
      </c>
      <c r="E174" s="84">
        <f t="shared" ref="E174:E176" si="16">D174/C174*100</f>
        <v>100</v>
      </c>
    </row>
    <row r="175" spans="1:5" x14ac:dyDescent="0.25">
      <c r="A175" s="60">
        <v>31219</v>
      </c>
      <c r="B175" s="61" t="s">
        <v>103</v>
      </c>
      <c r="C175" s="62">
        <v>400</v>
      </c>
      <c r="D175" s="62">
        <v>400</v>
      </c>
      <c r="E175" s="84">
        <f t="shared" si="16"/>
        <v>100</v>
      </c>
    </row>
    <row r="176" spans="1:5" x14ac:dyDescent="0.25">
      <c r="A176" s="64" t="s">
        <v>92</v>
      </c>
      <c r="B176" s="72"/>
      <c r="C176" s="65">
        <f>SUM(C173:C175)</f>
        <v>7154.52</v>
      </c>
      <c r="D176" s="65">
        <f>SUM(D173:D175)</f>
        <v>7134.52</v>
      </c>
      <c r="E176" s="84">
        <f t="shared" si="16"/>
        <v>99.720456438726842</v>
      </c>
    </row>
    <row r="177" spans="1:5" x14ac:dyDescent="0.25">
      <c r="A177" s="82"/>
      <c r="B177" s="69"/>
      <c r="C177" s="67"/>
      <c r="D177" s="67"/>
      <c r="E177" s="67"/>
    </row>
    <row r="179" spans="1:5" ht="19.5" x14ac:dyDescent="0.35">
      <c r="A179" s="187">
        <v>4306</v>
      </c>
      <c r="B179" s="183" t="s">
        <v>132</v>
      </c>
      <c r="C179" s="188">
        <f>SUM(C180,C188)</f>
        <v>1954</v>
      </c>
      <c r="D179" s="188">
        <f>SUM(D180,D188)</f>
        <v>1654</v>
      </c>
      <c r="E179" s="188">
        <f>D179/C179*100</f>
        <v>84.646878198567038</v>
      </c>
    </row>
    <row r="180" spans="1:5" ht="19.5" customHeight="1" x14ac:dyDescent="0.25">
      <c r="A180" s="296" t="s">
        <v>133</v>
      </c>
      <c r="B180" s="306" t="s">
        <v>214</v>
      </c>
      <c r="C180" s="305">
        <f>SUM(C186)</f>
        <v>300</v>
      </c>
      <c r="D180" s="305">
        <f t="shared" ref="D180:E180" si="17">SUM(D186)</f>
        <v>0</v>
      </c>
      <c r="E180" s="305">
        <f t="shared" si="17"/>
        <v>0</v>
      </c>
    </row>
    <row r="181" spans="1:5" ht="19.5" customHeight="1" x14ac:dyDescent="0.25">
      <c r="A181" s="296"/>
      <c r="B181" s="306"/>
      <c r="C181" s="305"/>
      <c r="D181" s="305"/>
      <c r="E181" s="305"/>
    </row>
    <row r="182" spans="1:5" ht="15.75" x14ac:dyDescent="0.25">
      <c r="A182" s="68" t="s">
        <v>110</v>
      </c>
      <c r="B182" s="69"/>
      <c r="C182" s="67"/>
      <c r="D182" s="67"/>
      <c r="E182" s="67"/>
    </row>
    <row r="183" spans="1:5" ht="45" x14ac:dyDescent="0.25">
      <c r="A183" s="49" t="s">
        <v>74</v>
      </c>
      <c r="B183" s="50" t="s">
        <v>75</v>
      </c>
      <c r="C183" s="51" t="s">
        <v>193</v>
      </c>
      <c r="D183" s="51" t="s">
        <v>194</v>
      </c>
      <c r="E183" s="52" t="s">
        <v>181</v>
      </c>
    </row>
    <row r="184" spans="1:5" x14ac:dyDescent="0.25">
      <c r="A184" s="83"/>
      <c r="B184" s="54">
        <v>1</v>
      </c>
      <c r="C184" s="55">
        <v>2</v>
      </c>
      <c r="D184" s="55">
        <v>3</v>
      </c>
      <c r="E184" s="56">
        <v>4</v>
      </c>
    </row>
    <row r="185" spans="1:5" x14ac:dyDescent="0.25">
      <c r="A185" s="60">
        <v>31219</v>
      </c>
      <c r="B185" s="61" t="s">
        <v>215</v>
      </c>
      <c r="C185" s="62">
        <v>300</v>
      </c>
      <c r="D185" s="62">
        <v>0</v>
      </c>
      <c r="E185" s="84">
        <f t="shared" ref="E185:E186" si="18">D185/C185*100</f>
        <v>0</v>
      </c>
    </row>
    <row r="186" spans="1:5" x14ac:dyDescent="0.25">
      <c r="A186" s="64" t="s">
        <v>92</v>
      </c>
      <c r="B186" s="72"/>
      <c r="C186" s="65">
        <f>SUM(C185:C185)</f>
        <v>300</v>
      </c>
      <c r="D186" s="65">
        <f>SUM(D185:D185)</f>
        <v>0</v>
      </c>
      <c r="E186" s="84">
        <f t="shared" si="18"/>
        <v>0</v>
      </c>
    </row>
    <row r="188" spans="1:5" ht="19.5" customHeight="1" x14ac:dyDescent="0.25">
      <c r="A188" s="296" t="s">
        <v>217</v>
      </c>
      <c r="B188" s="306" t="s">
        <v>216</v>
      </c>
      <c r="C188" s="305">
        <f>SUM(C194)</f>
        <v>1654</v>
      </c>
      <c r="D188" s="305">
        <f t="shared" ref="D188:E188" si="19">SUM(D194)</f>
        <v>1654</v>
      </c>
      <c r="E188" s="305">
        <f t="shared" si="19"/>
        <v>100</v>
      </c>
    </row>
    <row r="189" spans="1:5" ht="19.5" customHeight="1" x14ac:dyDescent="0.25">
      <c r="A189" s="296"/>
      <c r="B189" s="306"/>
      <c r="C189" s="305"/>
      <c r="D189" s="305"/>
      <c r="E189" s="305"/>
    </row>
    <row r="190" spans="1:5" ht="15.75" x14ac:dyDescent="0.25">
      <c r="A190" s="68" t="s">
        <v>218</v>
      </c>
      <c r="B190" s="69"/>
      <c r="C190" s="67"/>
      <c r="D190" s="67"/>
      <c r="E190" s="67"/>
    </row>
    <row r="191" spans="1:5" ht="45" x14ac:dyDescent="0.25">
      <c r="A191" s="49" t="s">
        <v>74</v>
      </c>
      <c r="B191" s="50" t="s">
        <v>75</v>
      </c>
      <c r="C191" s="51" t="s">
        <v>193</v>
      </c>
      <c r="D191" s="51" t="s">
        <v>194</v>
      </c>
      <c r="E191" s="52" t="s">
        <v>181</v>
      </c>
    </row>
    <row r="192" spans="1:5" x14ac:dyDescent="0.25">
      <c r="A192" s="83"/>
      <c r="B192" s="54">
        <v>1</v>
      </c>
      <c r="C192" s="55">
        <v>2</v>
      </c>
      <c r="D192" s="55">
        <v>3</v>
      </c>
      <c r="E192" s="56">
        <v>4</v>
      </c>
    </row>
    <row r="193" spans="1:5" x14ac:dyDescent="0.25">
      <c r="A193" s="60">
        <v>32211</v>
      </c>
      <c r="B193" s="61" t="s">
        <v>119</v>
      </c>
      <c r="C193" s="62">
        <v>1654</v>
      </c>
      <c r="D193" s="62">
        <v>1654</v>
      </c>
      <c r="E193" s="84">
        <f t="shared" ref="E193:E194" si="20">D193/C193*100</f>
        <v>100</v>
      </c>
    </row>
    <row r="194" spans="1:5" x14ac:dyDescent="0.25">
      <c r="A194" s="64" t="s">
        <v>92</v>
      </c>
      <c r="B194" s="72"/>
      <c r="C194" s="65">
        <f>SUM(C193:C193)</f>
        <v>1654</v>
      </c>
      <c r="D194" s="65">
        <f>SUM(D193:D193)</f>
        <v>1654</v>
      </c>
      <c r="E194" s="84">
        <f t="shared" si="20"/>
        <v>100</v>
      </c>
    </row>
    <row r="196" spans="1:5" x14ac:dyDescent="0.25">
      <c r="A196" s="307" t="s">
        <v>219</v>
      </c>
      <c r="B196" s="308"/>
      <c r="C196" s="238">
        <f>SUM(C6,C72,C166,C179)</f>
        <v>638370.84</v>
      </c>
      <c r="D196" s="238">
        <f t="shared" ref="D196" si="21">SUM(D6,D72,D166,D179)</f>
        <v>876535.42999999993</v>
      </c>
      <c r="E196" s="238">
        <v>137.31</v>
      </c>
    </row>
  </sheetData>
  <mergeCells count="16">
    <mergeCell ref="A196:B196"/>
    <mergeCell ref="A188:A189"/>
    <mergeCell ref="B188:B189"/>
    <mergeCell ref="C188:C189"/>
    <mergeCell ref="D188:D189"/>
    <mergeCell ref="E188:E189"/>
    <mergeCell ref="B180:B181"/>
    <mergeCell ref="C180:C181"/>
    <mergeCell ref="D180:D181"/>
    <mergeCell ref="E180:E181"/>
    <mergeCell ref="A180:A181"/>
    <mergeCell ref="A8:B8"/>
    <mergeCell ref="A2:E3"/>
    <mergeCell ref="A5:E5"/>
    <mergeCell ref="A4:E4"/>
    <mergeCell ref="A39:B3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 Račun prihoda i rashoda</vt:lpstr>
      <vt:lpstr>Rashodi prema izvorima finan</vt:lpstr>
      <vt:lpstr>Rashodi prema funkcijskoj k </vt:lpstr>
      <vt:lpstr>POSEBNI DIO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Lidija</cp:lastModifiedBy>
  <cp:lastPrinted>2024-03-29T09:08:38Z</cp:lastPrinted>
  <dcterms:created xsi:type="dcterms:W3CDTF">2022-08-12T12:51:27Z</dcterms:created>
  <dcterms:modified xsi:type="dcterms:W3CDTF">2025-03-21T09:55:43Z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